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2"/>
  </bookViews>
  <sheets>
    <sheet name="dalībnieki" sheetId="2" r:id="rId1"/>
    <sheet name="kopvērtējums" sheetId="1" r:id="rId2"/>
    <sheet name="-=TABULA=-" sheetId="3" r:id="rId3"/>
  </sheets>
  <definedNames>
    <definedName name="_xlnm.Print_Area" localSheetId="2">'-=TABULA=-'!$A$1:$AN$45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1" l="1"/>
  <c r="A25" i="3" l="1"/>
  <c r="A24" i="3"/>
  <c r="BK22" i="3"/>
  <c r="BJ22" i="3"/>
  <c r="BI22" i="3"/>
  <c r="BH22" i="3"/>
  <c r="BG22" i="3"/>
  <c r="BF22" i="3"/>
  <c r="BE22" i="3"/>
  <c r="BD22" i="3"/>
  <c r="BC22" i="3"/>
  <c r="BB22" i="3"/>
  <c r="BA22" i="3"/>
  <c r="AY22" i="3"/>
  <c r="AX22" i="3"/>
  <c r="AW22" i="3"/>
  <c r="AV22" i="3"/>
  <c r="AU22" i="3"/>
  <c r="AT22" i="3"/>
  <c r="AS22" i="3"/>
  <c r="AR22" i="3"/>
  <c r="AQ22" i="3"/>
  <c r="AP22" i="3"/>
  <c r="AO22" i="3"/>
  <c r="AM22" i="3"/>
  <c r="M22" i="3"/>
  <c r="I22" i="3" s="1"/>
  <c r="F22" i="3" s="1"/>
  <c r="E22" i="3" s="1"/>
  <c r="BK21" i="3"/>
  <c r="BJ21" i="3"/>
  <c r="BI21" i="3"/>
  <c r="BH21" i="3"/>
  <c r="BG21" i="3"/>
  <c r="BF21" i="3"/>
  <c r="BE21" i="3"/>
  <c r="BD21" i="3"/>
  <c r="BC21" i="3"/>
  <c r="BB21" i="3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AM20" i="3"/>
  <c r="M20" i="3"/>
  <c r="I20" i="3" s="1"/>
  <c r="F20" i="3" s="1"/>
  <c r="E20" i="3" s="1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 s="1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AM18" i="3"/>
  <c r="M18" i="3"/>
  <c r="I18" i="3" s="1"/>
  <c r="F18" i="3" s="1"/>
  <c r="E18" i="3" s="1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AM16" i="3"/>
  <c r="M16" i="3"/>
  <c r="I16" i="3" s="1"/>
  <c r="F16" i="3" s="1"/>
  <c r="E16" i="3" s="1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 s="1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AM14" i="3"/>
  <c r="M14" i="3"/>
  <c r="I14" i="3" s="1"/>
  <c r="F14" i="3" s="1"/>
  <c r="E14" i="3" s="1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AM12" i="3"/>
  <c r="M12" i="3"/>
  <c r="I12" i="3" s="1"/>
  <c r="F12" i="3" s="1"/>
  <c r="E12" i="3" s="1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 s="1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AM10" i="3"/>
  <c r="M10" i="3"/>
  <c r="I10" i="3" s="1"/>
  <c r="F10" i="3" s="1"/>
  <c r="E10" i="3" s="1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M9" i="3" s="1"/>
  <c r="I9" i="3" s="1"/>
  <c r="F9" i="3" s="1"/>
  <c r="E9" i="3" s="1"/>
  <c r="AM9" i="3"/>
  <c r="BK8" i="3"/>
  <c r="BJ8" i="3"/>
  <c r="BI8" i="3"/>
  <c r="BH8" i="3"/>
  <c r="BG8" i="3"/>
  <c r="BF8" i="3"/>
  <c r="BE8" i="3"/>
  <c r="BD8" i="3"/>
  <c r="BC8" i="3"/>
  <c r="BB8" i="3"/>
  <c r="BA8" i="3"/>
  <c r="AY8" i="3"/>
  <c r="AX8" i="3"/>
  <c r="AW8" i="3"/>
  <c r="AV8" i="3"/>
  <c r="AU8" i="3"/>
  <c r="AT8" i="3"/>
  <c r="AS8" i="3"/>
  <c r="AR8" i="3"/>
  <c r="AQ8" i="3"/>
  <c r="AP8" i="3"/>
  <c r="M8" i="3" s="1"/>
  <c r="I8" i="3" s="1"/>
  <c r="F8" i="3" s="1"/>
  <c r="E8" i="3" s="1"/>
  <c r="AO8" i="3"/>
  <c r="AM8" i="3"/>
  <c r="BK7" i="3"/>
  <c r="BJ7" i="3"/>
  <c r="BI7" i="3"/>
  <c r="BH7" i="3"/>
  <c r="BG7" i="3"/>
  <c r="BF7" i="3"/>
  <c r="BE7" i="3"/>
  <c r="BD7" i="3"/>
  <c r="BC7" i="3"/>
  <c r="BB7" i="3"/>
  <c r="BL7" i="3" s="1"/>
  <c r="BA7" i="3"/>
  <c r="AY7" i="3"/>
  <c r="AX7" i="3"/>
  <c r="AW7" i="3"/>
  <c r="AV7" i="3"/>
  <c r="AU7" i="3"/>
  <c r="AT7" i="3"/>
  <c r="AS7" i="3"/>
  <c r="AR7" i="3"/>
  <c r="AQ7" i="3"/>
  <c r="AP7" i="3"/>
  <c r="AO7" i="3"/>
  <c r="AM7" i="3"/>
  <c r="M7" i="3"/>
  <c r="I7" i="3" s="1"/>
  <c r="F7" i="3" s="1"/>
  <c r="E7" i="3" s="1"/>
  <c r="BK6" i="3"/>
  <c r="BJ6" i="3"/>
  <c r="BI6" i="3"/>
  <c r="BH6" i="3"/>
  <c r="BG6" i="3"/>
  <c r="BF6" i="3"/>
  <c r="BE6" i="3"/>
  <c r="BD6" i="3"/>
  <c r="BC6" i="3"/>
  <c r="BB6" i="3"/>
  <c r="BL6" i="3" s="1"/>
  <c r="BA6" i="3"/>
  <c r="AY6" i="3"/>
  <c r="AX6" i="3"/>
  <c r="AW6" i="3"/>
  <c r="AV6" i="3"/>
  <c r="AU6" i="3"/>
  <c r="AT6" i="3"/>
  <c r="AS6" i="3"/>
  <c r="AR6" i="3"/>
  <c r="AQ6" i="3"/>
  <c r="AP6" i="3"/>
  <c r="AO6" i="3"/>
  <c r="AM6" i="3"/>
  <c r="M6" i="3"/>
  <c r="I6" i="3" s="1"/>
  <c r="F6" i="3" s="1"/>
  <c r="E6" i="3" s="1"/>
  <c r="BK5" i="3"/>
  <c r="BJ5" i="3"/>
  <c r="BI5" i="3"/>
  <c r="BH5" i="3"/>
  <c r="BG5" i="3"/>
  <c r="BF5" i="3"/>
  <c r="BE5" i="3"/>
  <c r="BD5" i="3"/>
  <c r="BC5" i="3"/>
  <c r="BB5" i="3"/>
  <c r="BL5" i="3" s="1"/>
  <c r="BA5" i="3"/>
  <c r="AY5" i="3"/>
  <c r="AX5" i="3"/>
  <c r="AW5" i="3"/>
  <c r="AV5" i="3"/>
  <c r="AU5" i="3"/>
  <c r="AT5" i="3"/>
  <c r="AS5" i="3"/>
  <c r="AR5" i="3"/>
  <c r="AQ5" i="3"/>
  <c r="AP5" i="3"/>
  <c r="AO5" i="3"/>
  <c r="AM5" i="3"/>
  <c r="M5" i="3"/>
  <c r="I5" i="3" s="1"/>
  <c r="F5" i="3" s="1"/>
  <c r="E5" i="3" s="1"/>
  <c r="H3" i="3"/>
  <c r="H9" i="3" s="1"/>
  <c r="AX1" i="3"/>
  <c r="AQ1" i="3"/>
  <c r="AU1" i="3" s="1"/>
  <c r="H5" i="3" l="1"/>
  <c r="BL8" i="3"/>
  <c r="BL21" i="3"/>
  <c r="BL22" i="3"/>
  <c r="BO22" i="3" s="1"/>
  <c r="O22" i="3" s="1"/>
  <c r="N5" i="3"/>
  <c r="N6" i="3"/>
  <c r="N7" i="3"/>
  <c r="N8" i="3"/>
  <c r="BM22" i="3"/>
  <c r="BM21" i="3"/>
  <c r="BO21" i="3" s="1"/>
  <c r="O21" i="3" s="1"/>
  <c r="BM20" i="3"/>
  <c r="BM19" i="3"/>
  <c r="BM18" i="3"/>
  <c r="BM17" i="3"/>
  <c r="BM16" i="3"/>
  <c r="BM15" i="3"/>
  <c r="BM14" i="3"/>
  <c r="BM13" i="3"/>
  <c r="BM12" i="3"/>
  <c r="BM11" i="3"/>
  <c r="BM10" i="3"/>
  <c r="BM9" i="3"/>
  <c r="BM8" i="3"/>
  <c r="BM7" i="3"/>
  <c r="BO7" i="3" s="1"/>
  <c r="O7" i="3" s="1"/>
  <c r="BN22" i="3"/>
  <c r="BN21" i="3"/>
  <c r="BN20" i="3"/>
  <c r="BN19" i="3"/>
  <c r="BN18" i="3"/>
  <c r="BN17" i="3"/>
  <c r="BN16" i="3"/>
  <c r="BN15" i="3"/>
  <c r="BN14" i="3"/>
  <c r="BN13" i="3"/>
  <c r="BN12" i="3"/>
  <c r="BN11" i="3"/>
  <c r="BN10" i="3"/>
  <c r="BN9" i="3"/>
  <c r="BN5" i="3"/>
  <c r="H6" i="3"/>
  <c r="BN6" i="3"/>
  <c r="H7" i="3"/>
  <c r="BN8" i="3"/>
  <c r="BO9" i="3"/>
  <c r="O9" i="3" s="1"/>
  <c r="N9" i="3"/>
  <c r="BO10" i="3"/>
  <c r="O10" i="3" s="1"/>
  <c r="N10" i="3"/>
  <c r="BO11" i="3"/>
  <c r="O11" i="3" s="1"/>
  <c r="N11" i="3"/>
  <c r="BO12" i="3"/>
  <c r="O12" i="3" s="1"/>
  <c r="N12" i="3"/>
  <c r="BO13" i="3"/>
  <c r="O13" i="3" s="1"/>
  <c r="N13" i="3"/>
  <c r="BO14" i="3"/>
  <c r="O14" i="3" s="1"/>
  <c r="N14" i="3"/>
  <c r="BO15" i="3"/>
  <c r="O15" i="3" s="1"/>
  <c r="N15" i="3"/>
  <c r="BO16" i="3"/>
  <c r="O16" i="3" s="1"/>
  <c r="N16" i="3"/>
  <c r="BO17" i="3"/>
  <c r="O17" i="3" s="1"/>
  <c r="N17" i="3"/>
  <c r="BO18" i="3"/>
  <c r="O18" i="3" s="1"/>
  <c r="N18" i="3"/>
  <c r="BO19" i="3"/>
  <c r="O19" i="3" s="1"/>
  <c r="N19" i="3"/>
  <c r="BO20" i="3"/>
  <c r="O20" i="3" s="1"/>
  <c r="N20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BM5" i="3"/>
  <c r="BO5" i="3" s="1"/>
  <c r="O5" i="3" s="1"/>
  <c r="BM6" i="3"/>
  <c r="BO6" i="3" s="1"/>
  <c r="O6" i="3" s="1"/>
  <c r="BN7" i="3"/>
  <c r="H8" i="3"/>
  <c r="N21" i="3"/>
  <c r="N22" i="3"/>
  <c r="U31" i="1"/>
  <c r="U30" i="1"/>
  <c r="U29" i="1"/>
  <c r="U28" i="1"/>
  <c r="U27" i="1"/>
  <c r="U8" i="1"/>
  <c r="U26" i="1"/>
  <c r="U25" i="1"/>
  <c r="U24" i="1"/>
  <c r="U23" i="1"/>
  <c r="U22" i="1"/>
  <c r="U21" i="1"/>
  <c r="U20" i="1"/>
  <c r="U19" i="1"/>
  <c r="U18" i="1"/>
  <c r="U17" i="1"/>
  <c r="U4" i="1"/>
  <c r="U10" i="1"/>
  <c r="U7" i="1"/>
  <c r="U6" i="1"/>
  <c r="U16" i="1"/>
  <c r="U11" i="1"/>
  <c r="U15" i="1"/>
  <c r="U5" i="1"/>
  <c r="U14" i="1"/>
  <c r="U13" i="1"/>
  <c r="U12" i="1"/>
  <c r="BO8" i="3" l="1"/>
  <c r="O8" i="3" s="1"/>
</calcChain>
</file>

<file path=xl/sharedStrings.xml><?xml version="1.0" encoding="utf-8"?>
<sst xmlns="http://schemas.openxmlformats.org/spreadsheetml/2006/main" count="463" uniqueCount="241">
  <si>
    <t xml:space="preserve"> Vārds , Uzvārds</t>
  </si>
  <si>
    <t>Punkti</t>
  </si>
  <si>
    <t>Vieta</t>
  </si>
  <si>
    <t>Mālpils</t>
  </si>
  <si>
    <t>Alfons Suķis</t>
  </si>
  <si>
    <t>4.</t>
  </si>
  <si>
    <t>1.</t>
  </si>
  <si>
    <t>6.</t>
  </si>
  <si>
    <t>5.</t>
  </si>
  <si>
    <t>3.</t>
  </si>
  <si>
    <t>1</t>
  </si>
  <si>
    <t>Sigulda</t>
  </si>
  <si>
    <t>Nauris Ječs</t>
  </si>
  <si>
    <t>2.</t>
  </si>
  <si>
    <t>2</t>
  </si>
  <si>
    <t>Rīga</t>
  </si>
  <si>
    <t>Tatjana Rakojeda</t>
  </si>
  <si>
    <t>7.</t>
  </si>
  <si>
    <t>8.</t>
  </si>
  <si>
    <t>3</t>
  </si>
  <si>
    <t>Vilnis Pavlovskis</t>
  </si>
  <si>
    <t>4</t>
  </si>
  <si>
    <t>Alfrēds Probaks</t>
  </si>
  <si>
    <t>5</t>
  </si>
  <si>
    <t>Ropaži</t>
  </si>
  <si>
    <t>Jānis Smiltiņš</t>
  </si>
  <si>
    <t>6</t>
  </si>
  <si>
    <t>Juris Krastiņš</t>
  </si>
  <si>
    <t>7</t>
  </si>
  <si>
    <t>Mārtiņš Rēķis</t>
  </si>
  <si>
    <t>8</t>
  </si>
  <si>
    <t>Zintis Krievkalns</t>
  </si>
  <si>
    <t>9</t>
  </si>
  <si>
    <t>Andrejs Ploriņš</t>
  </si>
  <si>
    <t>Agris Porietis</t>
  </si>
  <si>
    <t xml:space="preserve"> </t>
  </si>
  <si>
    <t>Leonards Devels</t>
  </si>
  <si>
    <t>Salaspils</t>
  </si>
  <si>
    <t>Jānis Gradkovskis</t>
  </si>
  <si>
    <t>Sēja</t>
  </si>
  <si>
    <t>Andris Lapsiņš</t>
  </si>
  <si>
    <t>Aivars Rudzītis</t>
  </si>
  <si>
    <t>Modris Liepiņlausks</t>
  </si>
  <si>
    <t>Ulbroka</t>
  </si>
  <si>
    <t>Jānis Kusiņš</t>
  </si>
  <si>
    <t>Pabaži</t>
  </si>
  <si>
    <t>Rolands Silavnieks</t>
  </si>
  <si>
    <t>Aivars Lapiņš</t>
  </si>
  <si>
    <t>Juris Pitkēvičs</t>
  </si>
  <si>
    <t>Dmitrijs Gordejevs</t>
  </si>
  <si>
    <t>Iveta Nasteviča</t>
  </si>
  <si>
    <t>Didzis Tupureins</t>
  </si>
  <si>
    <t>Kadaga</t>
  </si>
  <si>
    <t>Inese Skulme</t>
  </si>
  <si>
    <t>Raivo Piuss</t>
  </si>
  <si>
    <t>Arkādijs Možins</t>
  </si>
  <si>
    <t>Ermīns Vācietis</t>
  </si>
  <si>
    <t>Dāmu konkurencē</t>
  </si>
  <si>
    <t>Iveta Nastoviča</t>
  </si>
  <si>
    <t>Agnese Urbāne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</si>
  <si>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</si>
  <si>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</si>
  <si>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</si>
  <si>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</si>
  <si>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</si>
  <si>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</si>
  <si>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</si>
  <si>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Zaķumuiža</t>
  </si>
  <si>
    <t>Ainārs Gulbis</t>
  </si>
  <si>
    <t>3) Kuram no dalībniekiem turnīrā vairāk izcīnīto uzvaru</t>
  </si>
  <si>
    <t>Aivars Kolosovs</t>
  </si>
  <si>
    <t>Ādaži</t>
  </si>
  <si>
    <t>Aivars Smildziņš</t>
  </si>
  <si>
    <t>Rolands Silaunieks</t>
  </si>
  <si>
    <t>Aldis Volters</t>
  </si>
  <si>
    <t>Loja</t>
  </si>
  <si>
    <t>Aleks Mironovs</t>
  </si>
  <si>
    <t>Elvis Šauriņš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</si>
  <si>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</si>
  <si>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</si>
  <si>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</si>
  <si>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</si>
  <si>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</si>
  <si>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</si>
  <si>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Voldemārs Susejs</t>
  </si>
  <si>
    <t>Devels Leonards</t>
  </si>
  <si>
    <t>Ilmārs Vītols</t>
  </si>
  <si>
    <t>Alvis Balodis</t>
  </si>
  <si>
    <t>Andis Kušķis</t>
  </si>
  <si>
    <t>Andis Neļķe</t>
  </si>
  <si>
    <t>Andrejs Nicmanis</t>
  </si>
  <si>
    <t>Nauris Veiss</t>
  </si>
  <si>
    <t>Juris Andrukovičš</t>
  </si>
  <si>
    <t>Andrejs Žuks</t>
  </si>
  <si>
    <t>Andris Andersons</t>
  </si>
  <si>
    <t>Girts Helmanis</t>
  </si>
  <si>
    <t>Dārzciems</t>
  </si>
  <si>
    <t>Andris Balodis</t>
  </si>
  <si>
    <t>Andris Bērziņš</t>
  </si>
  <si>
    <t>Andris Briņķis</t>
  </si>
  <si>
    <t>Juris Andrukovičs</t>
  </si>
  <si>
    <t>Andris Gulbis</t>
  </si>
  <si>
    <t>Andris Lagzdiņš</t>
  </si>
  <si>
    <t>Andris Melnačs</t>
  </si>
  <si>
    <t>Andris Rozentāls</t>
  </si>
  <si>
    <t>Ogre</t>
  </si>
  <si>
    <t>Anna Terehova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</si>
  <si>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</si>
  <si>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</si>
  <si>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</si>
  <si>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</si>
  <si>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</si>
  <si>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</si>
  <si>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</si>
  <si>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</si>
  <si>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</si>
  <si>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</si>
  <si>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</si>
  <si>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</si>
  <si>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</si>
  <si>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</si>
  <si>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</si>
  <si>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</si>
  <si>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</si>
  <si>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</si>
  <si>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</si>
  <si>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</si>
  <si>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</si>
  <si>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</si>
  <si>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</si>
  <si>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</si>
  <si>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</si>
  <si>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</si>
  <si>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Ada</t>
  </si>
  <si>
    <t>Ilze Izbaša</t>
  </si>
  <si>
    <t>Ināra More</t>
  </si>
  <si>
    <t>Silakrogs</t>
  </si>
  <si>
    <t>Inna Migunova</t>
  </si>
  <si>
    <t>Ivars Vaļenieks</t>
  </si>
  <si>
    <t>Jelgava</t>
  </si>
  <si>
    <t>Jānis Broks</t>
  </si>
  <si>
    <t>Jānis Dārznieks</t>
  </si>
  <si>
    <t>Jānis Dišereits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</si>
  <si>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</si>
  <si>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</si>
  <si>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</si>
  <si>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</si>
  <si>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</si>
  <si>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</si>
  <si>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</si>
  <si>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</si>
  <si>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</si>
  <si>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</si>
  <si>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</si>
  <si>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</si>
  <si>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</si>
  <si>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</si>
  <si>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</si>
  <si>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</si>
  <si>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</si>
  <si>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Mihails Pinduss</t>
  </si>
  <si>
    <t>Nils Rēders</t>
  </si>
  <si>
    <t>Norberts Nikitenko</t>
  </si>
  <si>
    <t>Normunds Laumanis</t>
  </si>
  <si>
    <t>Olga Gusjkova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</si>
  <si>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</si>
  <si>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</si>
  <si>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</si>
  <si>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</si>
  <si>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</si>
  <si>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</si>
  <si>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</si>
  <si>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</si>
  <si>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</si>
  <si>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</si>
  <si>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</si>
  <si>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</si>
  <si>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</si>
  <si>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</si>
  <si>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</si>
  <si>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</si>
  <si>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</si>
  <si>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</si>
  <si>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</si>
  <si>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</si>
  <si>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</si>
  <si>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</si>
  <si>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</si>
  <si>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Velga Nestore</t>
  </si>
  <si>
    <t>Ikšķile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</si>
  <si>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</si>
  <si>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</si>
  <si>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</si>
  <si>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</si>
  <si>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</si>
  <si>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</si>
  <si>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</si>
  <si>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1.posms 10 .01</t>
  </si>
  <si>
    <t>3.posms .03</t>
  </si>
  <si>
    <t>4.posms  .04</t>
  </si>
  <si>
    <t>5.posms .05</t>
  </si>
  <si>
    <t>6.posms .09</t>
  </si>
  <si>
    <t>7.posms .10</t>
  </si>
  <si>
    <t>8.posms .11</t>
  </si>
  <si>
    <t>9.posms .12</t>
  </si>
  <si>
    <t>Ropažu pagasta 2026. gada čempionāts novusā</t>
  </si>
  <si>
    <t>Kopvērtējums pēc 1.posma</t>
  </si>
  <si>
    <t>Max P</t>
  </si>
  <si>
    <t>65 % no Max P</t>
  </si>
  <si>
    <t>Kārtas</t>
  </si>
  <si>
    <t>10-01-2026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</si>
  <si>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</si>
  <si>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</si>
  <si>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</si>
  <si>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</si>
  <si>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</si>
  <si>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</si>
  <si>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</si>
  <si>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</si>
  <si>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</si>
  <si>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</si>
  <si>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</si>
  <si>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</si>
  <si>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</si>
  <si>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</si>
  <si>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</si>
  <si>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</si>
  <si>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</si>
  <si>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</si>
  <si>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</si>
  <si>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</si>
  <si>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</si>
  <si>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</si>
  <si>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</si>
  <si>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Aigars Kleins</t>
  </si>
  <si>
    <t>Andris Lapsi;ņš</t>
  </si>
  <si>
    <t>Zaķumuiža novuss 10.janvāris 1.posms 2026 novuss vienspēles</t>
  </si>
  <si>
    <t>Tiesnesis: Andrejs Ploriņš</t>
  </si>
  <si>
    <t>17</t>
  </si>
  <si>
    <t>2.posms 7.02</t>
  </si>
  <si>
    <t>Saldus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</si>
</sst>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color rgb="FFFFFF00"/>
      <name val="Arial"/>
      <family val="2"/>
      <charset val="186"/>
    </font>
    <font>
      <sz val="10"/>
      <name val="Arial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10"/>
      <color indexed="9"/>
      <name val="Arial"/>
      <family val="2"/>
    </font>
    <font>
      <sz val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</cellStyleXfs>
  <cellXfs count="251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49" fontId="13" fillId="2" borderId="4" xfId="1" applyNumberFormat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49" fontId="15" fillId="0" borderId="4" xfId="1" applyNumberFormat="1" applyFont="1" applyBorder="1" applyAlignment="1">
      <alignment horizontal="center" vertical="center"/>
    </xf>
    <xf numFmtId="0" fontId="15" fillId="5" borderId="5" xfId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4" fillId="5" borderId="5" xfId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6" fillId="5" borderId="0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10" fillId="7" borderId="3" xfId="4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10" fillId="7" borderId="3" xfId="2" applyFont="1" applyFill="1" applyBorder="1" applyAlignment="1">
      <alignment horizontal="center" vertical="center"/>
    </xf>
    <xf numFmtId="0" fontId="3" fillId="8" borderId="0" xfId="1" applyFont="1" applyFill="1" applyAlignment="1">
      <alignment horizontal="center" vertical="center"/>
    </xf>
    <xf numFmtId="0" fontId="2" fillId="8" borderId="0" xfId="1" applyFill="1" applyAlignment="1">
      <alignment vertical="center"/>
    </xf>
    <xf numFmtId="0" fontId="18" fillId="8" borderId="0" xfId="1" applyFont="1" applyFill="1" applyAlignment="1">
      <alignment vertical="center"/>
    </xf>
    <xf numFmtId="0" fontId="12" fillId="2" borderId="6" xfId="1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/>
    </xf>
    <xf numFmtId="49" fontId="17" fillId="6" borderId="3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1" applyFont="1" applyBorder="1" applyAlignment="1">
      <alignment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vertical="center"/>
    </xf>
    <xf numFmtId="0" fontId="20" fillId="3" borderId="9" xfId="1" applyFont="1" applyFill="1" applyBorder="1" applyAlignment="1">
      <alignment vertical="center"/>
    </xf>
    <xf numFmtId="0" fontId="20" fillId="3" borderId="9" xfId="1" applyFont="1" applyFill="1" applyBorder="1" applyAlignment="1">
      <alignment horizontal="center" vertical="center"/>
    </xf>
    <xf numFmtId="0" fontId="2" fillId="3" borderId="5" xfId="1" applyFill="1" applyBorder="1" applyAlignment="1">
      <alignment vertical="center"/>
    </xf>
    <xf numFmtId="0" fontId="21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0" xfId="5" applyBorder="1"/>
    <xf numFmtId="0" fontId="1" fillId="0" borderId="11" xfId="5" applyBorder="1"/>
    <xf numFmtId="0" fontId="2" fillId="0" borderId="11" xfId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12" xfId="1" applyBorder="1" applyAlignment="1">
      <alignment vertical="center"/>
    </xf>
    <xf numFmtId="0" fontId="22" fillId="9" borderId="3" xfId="4" applyFont="1" applyFill="1" applyBorder="1" applyAlignment="1">
      <alignment horizontal="center" vertical="center"/>
    </xf>
    <xf numFmtId="0" fontId="23" fillId="9" borderId="3" xfId="2" applyFont="1" applyFill="1" applyBorder="1" applyAlignment="1">
      <alignment horizontal="center" vertical="center"/>
    </xf>
    <xf numFmtId="0" fontId="1" fillId="0" borderId="13" xfId="5" applyBorder="1"/>
    <xf numFmtId="0" fontId="1" fillId="0" borderId="0" xfId="5" applyBorder="1"/>
    <xf numFmtId="0" fontId="2" fillId="0" borderId="0" xfId="1" applyBorder="1" applyAlignment="1">
      <alignment horizontal="center" vertical="center"/>
    </xf>
    <xf numFmtId="0" fontId="2" fillId="0" borderId="14" xfId="1" applyBorder="1" applyAlignment="1">
      <alignment vertical="center"/>
    </xf>
    <xf numFmtId="0" fontId="22" fillId="7" borderId="3" xfId="4" applyFont="1" applyFill="1" applyBorder="1" applyAlignment="1">
      <alignment horizontal="center" vertical="center"/>
    </xf>
    <xf numFmtId="0" fontId="1" fillId="0" borderId="15" xfId="5" applyBorder="1"/>
    <xf numFmtId="0" fontId="1" fillId="0" borderId="16" xfId="5" applyBorder="1"/>
    <xf numFmtId="0" fontId="2" fillId="0" borderId="16" xfId="1" applyBorder="1" applyAlignment="1">
      <alignment horizontal="center" vertical="center"/>
    </xf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14" fontId="2" fillId="0" borderId="0" xfId="1" applyNumberFormat="1" applyBorder="1" applyAlignment="1">
      <alignment horizontal="center" vertical="center"/>
    </xf>
    <xf numFmtId="0" fontId="22" fillId="9" borderId="0" xfId="4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3" fillId="9" borderId="0" xfId="2" applyFont="1" applyFill="1" applyBorder="1" applyAlignment="1">
      <alignment horizontal="center" vertical="center"/>
    </xf>
    <xf numFmtId="0" fontId="2" fillId="7" borderId="3" xfId="1" applyFill="1" applyBorder="1" applyAlignment="1">
      <alignment horizontal="center" vertical="center"/>
    </xf>
    <xf numFmtId="0" fontId="23" fillId="9" borderId="0" xfId="1" applyFont="1" applyFill="1" applyBorder="1" applyAlignment="1">
      <alignment horizontal="center" vertical="center"/>
    </xf>
    <xf numFmtId="0" fontId="23" fillId="9" borderId="3" xfId="6" applyFont="1" applyFill="1" applyBorder="1" applyAlignment="1">
      <alignment horizontal="center" vertical="center"/>
    </xf>
    <xf numFmtId="0" fontId="24" fillId="4" borderId="3" xfId="4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3" fillId="9" borderId="3" xfId="1" applyFont="1" applyFill="1" applyBorder="1" applyAlignment="1">
      <alignment horizontal="center" vertical="center"/>
    </xf>
    <xf numFmtId="0" fontId="25" fillId="4" borderId="3" xfId="1" applyFont="1" applyFill="1" applyBorder="1" applyAlignment="1">
      <alignment horizontal="center" vertical="center"/>
    </xf>
    <xf numFmtId="0" fontId="23" fillId="9" borderId="3" xfId="7" applyFont="1" applyFill="1" applyBorder="1" applyAlignment="1">
      <alignment horizontal="center" vertical="center"/>
    </xf>
    <xf numFmtId="0" fontId="22" fillId="2" borderId="3" xfId="4" applyFont="1" applyFill="1" applyBorder="1" applyAlignment="1">
      <alignment horizontal="center" vertical="center"/>
    </xf>
    <xf numFmtId="0" fontId="23" fillId="9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6" fillId="2" borderId="0" xfId="1" applyNumberFormat="1" applyFont="1" applyFill="1" applyBorder="1" applyAlignment="1">
      <alignment horizontal="center" vertical="center"/>
    </xf>
    <xf numFmtId="0" fontId="2" fillId="8" borderId="4" xfId="1" applyFill="1" applyBorder="1" applyAlignment="1">
      <alignment vertical="center"/>
    </xf>
    <xf numFmtId="0" fontId="2" fillId="8" borderId="5" xfId="1" applyFill="1" applyBorder="1" applyAlignment="1">
      <alignment vertical="center"/>
    </xf>
    <xf numFmtId="0" fontId="26" fillId="0" borderId="0" xfId="8"/>
    <xf numFmtId="0" fontId="26" fillId="9" borderId="0" xfId="8" applyFill="1"/>
    <xf numFmtId="0" fontId="28" fillId="9" borderId="0" xfId="8" applyFont="1" applyFill="1" applyAlignment="1">
      <alignment horizontal="center"/>
    </xf>
    <xf numFmtId="0" fontId="20" fillId="10" borderId="20" xfId="8" applyFont="1" applyFill="1" applyBorder="1" applyAlignment="1">
      <alignment horizontal="center"/>
    </xf>
    <xf numFmtId="1" fontId="20" fillId="10" borderId="20" xfId="8" applyNumberFormat="1" applyFont="1" applyFill="1" applyBorder="1" applyAlignment="1">
      <alignment horizontal="center"/>
    </xf>
    <xf numFmtId="1" fontId="20" fillId="10" borderId="21" xfId="8" applyNumberFormat="1" applyFont="1" applyFill="1" applyBorder="1" applyAlignment="1">
      <alignment horizontal="center"/>
    </xf>
    <xf numFmtId="0" fontId="29" fillId="9" borderId="0" xfId="8" applyFont="1" applyFill="1"/>
    <xf numFmtId="0" fontId="29" fillId="0" borderId="0" xfId="8" applyFont="1" applyFill="1"/>
    <xf numFmtId="0" fontId="27" fillId="9" borderId="0" xfId="8" applyFont="1" applyFill="1" applyAlignment="1"/>
    <xf numFmtId="0" fontId="30" fillId="9" borderId="0" xfId="8" applyFont="1" applyFill="1"/>
    <xf numFmtId="0" fontId="31" fillId="9" borderId="0" xfId="8" applyFont="1" applyFill="1"/>
    <xf numFmtId="2" fontId="33" fillId="9" borderId="0" xfId="8" applyNumberFormat="1" applyFont="1" applyFill="1" applyAlignment="1">
      <alignment horizontal="center"/>
    </xf>
    <xf numFmtId="0" fontId="34" fillId="9" borderId="0" xfId="8" applyFont="1" applyFill="1" applyBorder="1" applyAlignment="1">
      <alignment horizontal="right"/>
    </xf>
    <xf numFmtId="0" fontId="36" fillId="5" borderId="22" xfId="8" applyFont="1" applyFill="1" applyBorder="1" applyAlignment="1">
      <alignment horizontal="center" vertical="center"/>
    </xf>
    <xf numFmtId="0" fontId="36" fillId="5" borderId="23" xfId="8" applyFont="1" applyFill="1" applyBorder="1" applyAlignment="1">
      <alignment horizontal="center" vertical="center"/>
    </xf>
    <xf numFmtId="0" fontId="37" fillId="5" borderId="24" xfId="8" applyFont="1" applyFill="1" applyBorder="1" applyAlignment="1">
      <alignment horizontal="center" vertical="center" wrapText="1"/>
    </xf>
    <xf numFmtId="0" fontId="37" fillId="5" borderId="12" xfId="8" applyFont="1" applyFill="1" applyBorder="1" applyAlignment="1">
      <alignment horizontal="center" vertical="center" wrapText="1"/>
    </xf>
    <xf numFmtId="0" fontId="38" fillId="5" borderId="12" xfId="8" applyFont="1" applyFill="1" applyBorder="1" applyAlignment="1">
      <alignment horizontal="center" vertical="center"/>
    </xf>
    <xf numFmtId="0" fontId="38" fillId="5" borderId="25" xfId="8" applyFont="1" applyFill="1" applyBorder="1" applyAlignment="1">
      <alignment horizontal="center" vertical="center"/>
    </xf>
    <xf numFmtId="0" fontId="38" fillId="5" borderId="10" xfId="8" applyFont="1" applyFill="1" applyBorder="1" applyAlignment="1">
      <alignment horizontal="center" vertical="center" wrapText="1"/>
    </xf>
    <xf numFmtId="0" fontId="39" fillId="9" borderId="0" xfId="8" applyFont="1" applyFill="1" applyBorder="1" applyAlignment="1" applyProtection="1">
      <alignment horizontal="center" vertical="center"/>
      <protection hidden="1"/>
    </xf>
    <xf numFmtId="0" fontId="20" fillId="5" borderId="25" xfId="8" applyFont="1" applyFill="1" applyBorder="1" applyAlignment="1">
      <alignment horizontal="center" vertical="center"/>
    </xf>
    <xf numFmtId="0" fontId="20" fillId="9" borderId="0" xfId="8" applyFont="1" applyFill="1" applyAlignment="1">
      <alignment vertical="center"/>
    </xf>
    <xf numFmtId="0" fontId="40" fillId="5" borderId="25" xfId="8" applyFont="1" applyFill="1" applyBorder="1" applyAlignment="1">
      <alignment horizontal="center" vertical="center"/>
    </xf>
    <xf numFmtId="0" fontId="20" fillId="5" borderId="25" xfId="8" applyFont="1" applyFill="1" applyBorder="1" applyAlignment="1">
      <alignment vertical="center"/>
    </xf>
    <xf numFmtId="0" fontId="20" fillId="9" borderId="27" xfId="8" applyFont="1" applyFill="1" applyBorder="1" applyAlignment="1">
      <alignment horizontal="center" vertical="center"/>
    </xf>
    <xf numFmtId="0" fontId="23" fillId="9" borderId="28" xfId="8" applyFont="1" applyFill="1" applyBorder="1" applyAlignment="1">
      <alignment horizontal="left" vertical="center"/>
    </xf>
    <xf numFmtId="0" fontId="22" fillId="9" borderId="28" xfId="8" applyFont="1" applyFill="1" applyBorder="1" applyAlignment="1">
      <alignment vertical="center"/>
    </xf>
    <xf numFmtId="1" fontId="35" fillId="9" borderId="29" xfId="8" applyNumberFormat="1" applyFont="1" applyFill="1" applyBorder="1" applyAlignment="1">
      <alignment horizontal="center" vertical="center"/>
    </xf>
    <xf numFmtId="1" fontId="22" fillId="9" borderId="28" xfId="8" applyNumberFormat="1" applyFont="1" applyFill="1" applyBorder="1" applyAlignment="1">
      <alignment horizontal="center" vertical="center"/>
    </xf>
    <xf numFmtId="0" fontId="22" fillId="9" borderId="28" xfId="8" applyFont="1" applyFill="1" applyBorder="1" applyAlignment="1">
      <alignment horizontal="center" vertical="center"/>
    </xf>
    <xf numFmtId="164" fontId="29" fillId="9" borderId="28" xfId="8" applyNumberFormat="1" applyFont="1" applyFill="1" applyBorder="1" applyAlignment="1">
      <alignment horizontal="center" vertical="center" wrapText="1"/>
    </xf>
    <xf numFmtId="1" fontId="29" fillId="9" borderId="29" xfId="8" applyNumberFormat="1" applyFont="1" applyFill="1" applyBorder="1" applyAlignment="1">
      <alignment horizontal="center" vertical="center" wrapText="1"/>
    </xf>
    <xf numFmtId="1" fontId="41" fillId="9" borderId="29" xfId="8" applyNumberFormat="1" applyFont="1" applyFill="1" applyBorder="1" applyAlignment="1">
      <alignment horizontal="center" vertical="center" wrapText="1"/>
    </xf>
    <xf numFmtId="0" fontId="18" fillId="7" borderId="28" xfId="8" applyFont="1" applyFill="1" applyBorder="1" applyAlignment="1">
      <alignment horizontal="center" vertical="center"/>
    </xf>
    <xf numFmtId="1" fontId="2" fillId="9" borderId="28" xfId="8" applyNumberFormat="1" applyFont="1" applyFill="1" applyBorder="1" applyAlignment="1">
      <alignment horizontal="center" vertical="center"/>
    </xf>
    <xf numFmtId="1" fontId="29" fillId="9" borderId="28" xfId="8" applyNumberFormat="1" applyFont="1" applyFill="1" applyBorder="1" applyAlignment="1">
      <alignment horizontal="center" vertical="center"/>
    </xf>
    <xf numFmtId="1" fontId="29" fillId="9" borderId="24" xfId="8" applyNumberFormat="1" applyFont="1" applyFill="1" applyBorder="1" applyAlignment="1">
      <alignment horizontal="center" vertical="center" wrapText="1"/>
    </xf>
    <xf numFmtId="0" fontId="3" fillId="9" borderId="23" xfId="8" applyFont="1" applyFill="1" applyBorder="1" applyAlignment="1" applyProtection="1">
      <alignment horizontal="center" vertical="center"/>
      <protection hidden="1"/>
    </xf>
    <xf numFmtId="0" fontId="20" fillId="9" borderId="30" xfId="8" applyFont="1" applyFill="1" applyBorder="1" applyAlignment="1" applyProtection="1">
      <alignment horizontal="center" vertical="center"/>
      <protection hidden="1"/>
    </xf>
    <xf numFmtId="0" fontId="3" fillId="9" borderId="10" xfId="8" applyFont="1" applyFill="1" applyBorder="1" applyAlignment="1" applyProtection="1">
      <alignment horizontal="center" vertical="center"/>
      <protection hidden="1"/>
    </xf>
    <xf numFmtId="0" fontId="3" fillId="9" borderId="31" xfId="8" applyFont="1" applyFill="1" applyBorder="1" applyAlignment="1" applyProtection="1">
      <alignment horizontal="center" vertical="center"/>
      <protection hidden="1"/>
    </xf>
    <xf numFmtId="0" fontId="20" fillId="9" borderId="32" xfId="8" applyFont="1" applyFill="1" applyBorder="1" applyAlignment="1" applyProtection="1">
      <alignment horizontal="center" vertical="center"/>
      <protection hidden="1"/>
    </xf>
    <xf numFmtId="0" fontId="3" fillId="9" borderId="33" xfId="8" applyFont="1" applyFill="1" applyBorder="1" applyAlignment="1" applyProtection="1">
      <alignment horizontal="center" vertical="center"/>
      <protection hidden="1"/>
    </xf>
    <xf numFmtId="0" fontId="20" fillId="9" borderId="34" xfId="8" applyFont="1" applyFill="1" applyBorder="1" applyAlignment="1" applyProtection="1">
      <alignment horizontal="center" vertical="center"/>
      <protection hidden="1"/>
    </xf>
    <xf numFmtId="0" fontId="3" fillId="9" borderId="27" xfId="8" applyFont="1" applyFill="1" applyBorder="1" applyAlignment="1" applyProtection="1">
      <alignment horizontal="center" vertical="center"/>
      <protection hidden="1"/>
    </xf>
    <xf numFmtId="0" fontId="20" fillId="9" borderId="24" xfId="8" applyFont="1" applyFill="1" applyBorder="1" applyAlignment="1" applyProtection="1">
      <alignment horizontal="center" vertical="center"/>
      <protection hidden="1"/>
    </xf>
    <xf numFmtId="0" fontId="42" fillId="9" borderId="0" xfId="8" applyFont="1" applyFill="1" applyBorder="1" applyAlignment="1" applyProtection="1">
      <alignment horizontal="center" vertical="center"/>
      <protection hidden="1"/>
    </xf>
    <xf numFmtId="0" fontId="43" fillId="9" borderId="0" xfId="8" applyFont="1" applyFill="1" applyBorder="1" applyAlignment="1" applyProtection="1">
      <alignment horizontal="center" vertical="center"/>
      <protection hidden="1"/>
    </xf>
    <xf numFmtId="0" fontId="29" fillId="9" borderId="27" xfId="8" applyFont="1" applyFill="1" applyBorder="1" applyAlignment="1">
      <alignment horizontal="center"/>
    </xf>
    <xf numFmtId="0" fontId="29" fillId="9" borderId="28" xfId="8" applyFont="1" applyFill="1" applyBorder="1" applyAlignment="1">
      <alignment horizontal="center"/>
    </xf>
    <xf numFmtId="0" fontId="29" fillId="9" borderId="29" xfId="8" applyFont="1" applyFill="1" applyBorder="1" applyAlignment="1">
      <alignment horizontal="center"/>
    </xf>
    <xf numFmtId="0" fontId="29" fillId="9" borderId="24" xfId="8" applyFont="1" applyFill="1" applyBorder="1" applyAlignment="1">
      <alignment horizontal="center"/>
    </xf>
    <xf numFmtId="0" fontId="26" fillId="9" borderId="35" xfId="8" applyFill="1" applyBorder="1" applyAlignment="1">
      <alignment horizontal="center"/>
    </xf>
    <xf numFmtId="0" fontId="26" fillId="9" borderId="29" xfId="8" applyFill="1" applyBorder="1" applyAlignment="1">
      <alignment horizontal="center"/>
    </xf>
    <xf numFmtId="0" fontId="26" fillId="9" borderId="28" xfId="8" applyFill="1" applyBorder="1" applyAlignment="1">
      <alignment horizontal="center"/>
    </xf>
    <xf numFmtId="0" fontId="20" fillId="9" borderId="28" xfId="8" applyFont="1" applyFill="1" applyBorder="1" applyAlignment="1">
      <alignment horizontal="center"/>
    </xf>
    <xf numFmtId="0" fontId="20" fillId="9" borderId="30" xfId="8" applyFont="1" applyFill="1" applyBorder="1" applyAlignment="1">
      <alignment horizontal="center"/>
    </xf>
    <xf numFmtId="0" fontId="20" fillId="9" borderId="36" xfId="8" applyFont="1" applyFill="1" applyBorder="1" applyAlignment="1">
      <alignment horizontal="center" vertical="center"/>
    </xf>
    <xf numFmtId="0" fontId="23" fillId="9" borderId="20" xfId="8" applyFont="1" applyFill="1" applyBorder="1" applyAlignment="1">
      <alignment horizontal="left" vertical="center"/>
    </xf>
    <xf numFmtId="0" fontId="22" fillId="9" borderId="21" xfId="8" applyFont="1" applyFill="1" applyBorder="1" applyAlignment="1">
      <alignment vertical="center"/>
    </xf>
    <xf numFmtId="1" fontId="35" fillId="9" borderId="18" xfId="8" applyNumberFormat="1" applyFont="1" applyFill="1" applyBorder="1" applyAlignment="1">
      <alignment horizontal="center" vertical="center"/>
    </xf>
    <xf numFmtId="1" fontId="22" fillId="9" borderId="21" xfId="8" applyNumberFormat="1" applyFont="1" applyFill="1" applyBorder="1" applyAlignment="1">
      <alignment horizontal="center" vertical="center"/>
    </xf>
    <xf numFmtId="0" fontId="22" fillId="9" borderId="21" xfId="8" applyFont="1" applyFill="1" applyBorder="1" applyAlignment="1">
      <alignment horizontal="center" vertical="center"/>
    </xf>
    <xf numFmtId="164" fontId="29" fillId="9" borderId="37" xfId="8" applyNumberFormat="1" applyFont="1" applyFill="1" applyBorder="1" applyAlignment="1">
      <alignment horizontal="center" vertical="center" wrapText="1"/>
    </xf>
    <xf numFmtId="1" fontId="29" fillId="9" borderId="21" xfId="8" applyNumberFormat="1" applyFont="1" applyFill="1" applyBorder="1" applyAlignment="1">
      <alignment horizontal="center" vertical="center" wrapText="1"/>
    </xf>
    <xf numFmtId="1" fontId="41" fillId="9" borderId="21" xfId="8" applyNumberFormat="1" applyFont="1" applyFill="1" applyBorder="1" applyAlignment="1">
      <alignment horizontal="center" vertical="center" wrapText="1"/>
    </xf>
    <xf numFmtId="0" fontId="18" fillId="7" borderId="37" xfId="8" applyFont="1" applyFill="1" applyBorder="1" applyAlignment="1">
      <alignment horizontal="center" vertical="center"/>
    </xf>
    <xf numFmtId="1" fontId="2" fillId="9" borderId="21" xfId="8" applyNumberFormat="1" applyFont="1" applyFill="1" applyBorder="1" applyAlignment="1">
      <alignment horizontal="center" vertical="center"/>
    </xf>
    <xf numFmtId="1" fontId="29" fillId="9" borderId="38" xfId="8" applyNumberFormat="1" applyFont="1" applyFill="1" applyBorder="1" applyAlignment="1">
      <alignment horizontal="center" vertical="center"/>
    </xf>
    <xf numFmtId="1" fontId="29" fillId="9" borderId="39" xfId="8" applyNumberFormat="1" applyFont="1" applyFill="1" applyBorder="1" applyAlignment="1">
      <alignment horizontal="center" vertical="center" wrapText="1"/>
    </xf>
    <xf numFmtId="0" fontId="3" fillId="9" borderId="36" xfId="8" applyFont="1" applyFill="1" applyBorder="1" applyAlignment="1" applyProtection="1">
      <alignment horizontal="center" vertical="center"/>
      <protection hidden="1"/>
    </xf>
    <xf numFmtId="0" fontId="20" fillId="9" borderId="39" xfId="8" applyFont="1" applyFill="1" applyBorder="1" applyAlignment="1" applyProtection="1">
      <alignment horizontal="center" vertical="center"/>
      <protection hidden="1"/>
    </xf>
    <xf numFmtId="0" fontId="3" fillId="9" borderId="40" xfId="8" applyFont="1" applyFill="1" applyBorder="1" applyAlignment="1" applyProtection="1">
      <alignment horizontal="center" vertical="center"/>
      <protection hidden="1"/>
    </xf>
    <xf numFmtId="0" fontId="20" fillId="9" borderId="41" xfId="8" applyFont="1" applyFill="1" applyBorder="1" applyAlignment="1" applyProtection="1">
      <alignment horizontal="center" vertical="center"/>
      <protection hidden="1"/>
    </xf>
    <xf numFmtId="0" fontId="3" fillId="9" borderId="42" xfId="8" applyFont="1" applyFill="1" applyBorder="1" applyAlignment="1" applyProtection="1">
      <alignment horizontal="center" vertical="center"/>
      <protection hidden="1"/>
    </xf>
    <xf numFmtId="0" fontId="20" fillId="9" borderId="43" xfId="8" applyFont="1" applyFill="1" applyBorder="1" applyAlignment="1" applyProtection="1">
      <alignment horizontal="center" vertical="center"/>
      <protection hidden="1"/>
    </xf>
    <xf numFmtId="0" fontId="3" fillId="9" borderId="44" xfId="8" applyFont="1" applyFill="1" applyBorder="1" applyAlignment="1" applyProtection="1">
      <alignment horizontal="center" vertical="center"/>
      <protection hidden="1"/>
    </xf>
    <xf numFmtId="0" fontId="29" fillId="9" borderId="45" xfId="8" applyFont="1" applyFill="1" applyBorder="1" applyAlignment="1">
      <alignment horizontal="center"/>
    </xf>
    <xf numFmtId="0" fontId="29" fillId="9" borderId="37" xfId="8" applyFont="1" applyFill="1" applyBorder="1" applyAlignment="1">
      <alignment horizontal="center"/>
    </xf>
    <xf numFmtId="0" fontId="29" fillId="9" borderId="21" xfId="8" applyFont="1" applyFill="1" applyBorder="1" applyAlignment="1">
      <alignment horizontal="center"/>
    </xf>
    <xf numFmtId="0" fontId="29" fillId="9" borderId="39" xfId="8" applyFont="1" applyFill="1" applyBorder="1" applyAlignment="1">
      <alignment horizontal="center"/>
    </xf>
    <xf numFmtId="0" fontId="26" fillId="9" borderId="36" xfId="8" applyFill="1" applyBorder="1" applyAlignment="1">
      <alignment horizontal="center"/>
    </xf>
    <xf numFmtId="0" fontId="26" fillId="9" borderId="21" xfId="8" applyFill="1" applyBorder="1" applyAlignment="1">
      <alignment horizontal="center"/>
    </xf>
    <xf numFmtId="0" fontId="26" fillId="9" borderId="37" xfId="8" applyFill="1" applyBorder="1" applyAlignment="1">
      <alignment horizontal="center"/>
    </xf>
    <xf numFmtId="0" fontId="20" fillId="9" borderId="37" xfId="8" applyFont="1" applyFill="1" applyBorder="1" applyAlignment="1">
      <alignment horizontal="center"/>
    </xf>
    <xf numFmtId="0" fontId="20" fillId="9" borderId="46" xfId="8" applyFont="1" applyFill="1" applyBorder="1" applyAlignment="1">
      <alignment horizontal="center"/>
    </xf>
    <xf numFmtId="1" fontId="35" fillId="9" borderId="21" xfId="8" applyNumberFormat="1" applyFont="1" applyFill="1" applyBorder="1" applyAlignment="1">
      <alignment horizontal="center" vertical="center"/>
    </xf>
    <xf numFmtId="0" fontId="3" fillId="9" borderId="47" xfId="8" applyFont="1" applyFill="1" applyBorder="1" applyAlignment="1" applyProtection="1">
      <alignment horizontal="center" vertical="center"/>
      <protection hidden="1"/>
    </xf>
    <xf numFmtId="0" fontId="20" fillId="3" borderId="39" xfId="8" applyFont="1" applyFill="1" applyBorder="1" applyAlignment="1" applyProtection="1">
      <alignment horizontal="center" vertical="center"/>
      <protection hidden="1"/>
    </xf>
    <xf numFmtId="0" fontId="3" fillId="9" borderId="48" xfId="8" applyFont="1" applyFill="1" applyBorder="1" applyAlignment="1" applyProtection="1">
      <alignment horizontal="center" vertical="center"/>
      <protection hidden="1"/>
    </xf>
    <xf numFmtId="0" fontId="44" fillId="9" borderId="21" xfId="8" applyFont="1" applyFill="1" applyBorder="1" applyAlignment="1">
      <alignment vertical="center"/>
    </xf>
    <xf numFmtId="1" fontId="41" fillId="3" borderId="21" xfId="8" applyNumberFormat="1" applyFont="1" applyFill="1" applyBorder="1" applyAlignment="1">
      <alignment horizontal="center" vertical="center" wrapText="1"/>
    </xf>
    <xf numFmtId="0" fontId="40" fillId="10" borderId="49" xfId="8" applyFont="1" applyFill="1" applyBorder="1" applyAlignment="1">
      <alignment horizontal="center" vertical="center"/>
    </xf>
    <xf numFmtId="0" fontId="23" fillId="9" borderId="0" xfId="8" applyFont="1" applyFill="1" applyBorder="1" applyAlignment="1">
      <alignment horizontal="left" vertical="center"/>
    </xf>
    <xf numFmtId="0" fontId="22" fillId="9" borderId="0" xfId="8" applyFont="1" applyFill="1" applyBorder="1" applyAlignment="1">
      <alignment horizontal="left" vertical="center"/>
    </xf>
    <xf numFmtId="0" fontId="46" fillId="9" borderId="0" xfId="8" applyFont="1" applyFill="1" applyBorder="1" applyAlignment="1">
      <alignment vertical="center" wrapText="1"/>
    </xf>
    <xf numFmtId="1" fontId="35" fillId="9" borderId="0" xfId="8" applyNumberFormat="1" applyFont="1" applyFill="1" applyBorder="1" applyAlignment="1">
      <alignment horizontal="center" vertical="center"/>
    </xf>
    <xf numFmtId="1" fontId="22" fillId="9" borderId="0" xfId="8" applyNumberFormat="1" applyFont="1" applyFill="1" applyBorder="1" applyAlignment="1">
      <alignment horizontal="center" vertical="center"/>
    </xf>
    <xf numFmtId="1" fontId="29" fillId="10" borderId="0" xfId="8" applyNumberFormat="1" applyFont="1" applyFill="1" applyBorder="1" applyAlignment="1">
      <alignment horizontal="center" vertical="center" wrapText="1"/>
    </xf>
    <xf numFmtId="164" fontId="29" fillId="9" borderId="0" xfId="8" applyNumberFormat="1" applyFont="1" applyFill="1" applyBorder="1" applyAlignment="1">
      <alignment horizontal="center" vertical="center" wrapText="1"/>
    </xf>
    <xf numFmtId="1" fontId="29" fillId="9" borderId="0" xfId="8" applyNumberFormat="1" applyFont="1" applyFill="1" applyBorder="1" applyAlignment="1">
      <alignment horizontal="center" vertical="center" wrapText="1"/>
    </xf>
    <xf numFmtId="1" fontId="41" fillId="9" borderId="0" xfId="8" applyNumberFormat="1" applyFont="1" applyFill="1" applyBorder="1" applyAlignment="1">
      <alignment horizontal="center" vertical="center" wrapText="1"/>
    </xf>
    <xf numFmtId="0" fontId="2" fillId="9" borderId="0" xfId="8" applyFont="1" applyFill="1" applyBorder="1" applyAlignment="1">
      <alignment horizontal="center" vertical="center"/>
    </xf>
    <xf numFmtId="1" fontId="2" fillId="9" borderId="0" xfId="8" applyNumberFormat="1" applyFont="1" applyFill="1" applyBorder="1" applyAlignment="1">
      <alignment horizontal="center" vertical="center"/>
    </xf>
    <xf numFmtId="1" fontId="29" fillId="9" borderId="0" xfId="8" applyNumberFormat="1" applyFont="1" applyFill="1" applyBorder="1" applyAlignment="1">
      <alignment horizontal="center" vertical="center"/>
    </xf>
    <xf numFmtId="0" fontId="3" fillId="9" borderId="0" xfId="8" applyFont="1" applyFill="1" applyBorder="1" applyAlignment="1" applyProtection="1">
      <alignment horizontal="center" vertical="center"/>
      <protection hidden="1"/>
    </xf>
    <xf numFmtId="0" fontId="20" fillId="9" borderId="0" xfId="8" applyFont="1" applyFill="1" applyBorder="1" applyAlignment="1" applyProtection="1">
      <alignment horizontal="center" vertical="center"/>
      <protection hidden="1"/>
    </xf>
    <xf numFmtId="0" fontId="45" fillId="9" borderId="0" xfId="8" applyFont="1" applyFill="1" applyBorder="1" applyAlignment="1">
      <alignment horizontal="center"/>
    </xf>
    <xf numFmtId="0" fontId="26" fillId="9" borderId="0" xfId="8" applyFill="1" applyBorder="1" applyAlignment="1">
      <alignment horizontal="center"/>
    </xf>
    <xf numFmtId="0" fontId="20" fillId="9" borderId="0" xfId="8" applyFont="1" applyFill="1" applyBorder="1" applyAlignment="1">
      <alignment horizontal="center"/>
    </xf>
    <xf numFmtId="0" fontId="29" fillId="9" borderId="0" xfId="8" applyFont="1" applyFill="1" applyBorder="1" applyAlignment="1">
      <alignment horizontal="center"/>
    </xf>
    <xf numFmtId="0" fontId="40" fillId="10" borderId="3" xfId="8" applyFont="1" applyFill="1" applyBorder="1" applyAlignment="1">
      <alignment horizontal="center" vertical="center"/>
    </xf>
    <xf numFmtId="0" fontId="47" fillId="9" borderId="0" xfId="8" applyFont="1" applyFill="1" applyBorder="1" applyAlignment="1">
      <alignment horizontal="left" vertical="center"/>
    </xf>
    <xf numFmtId="0" fontId="48" fillId="9" borderId="0" xfId="8" applyFont="1" applyFill="1" applyBorder="1" applyAlignment="1">
      <alignment vertical="center" wrapText="1"/>
    </xf>
    <xf numFmtId="1" fontId="49" fillId="9" borderId="0" xfId="8" applyNumberFormat="1" applyFont="1" applyFill="1" applyBorder="1" applyAlignment="1">
      <alignment horizontal="center" vertical="center"/>
    </xf>
    <xf numFmtId="1" fontId="47" fillId="9" borderId="0" xfId="8" applyNumberFormat="1" applyFont="1" applyFill="1" applyBorder="1" applyAlignment="1">
      <alignment horizontal="center" vertical="center" wrapText="1"/>
    </xf>
    <xf numFmtId="0" fontId="50" fillId="9" borderId="0" xfId="8" applyFont="1" applyFill="1" applyBorder="1" applyAlignment="1" applyProtection="1">
      <alignment horizontal="center" vertical="center"/>
      <protection hidden="1"/>
    </xf>
    <xf numFmtId="0" fontId="20" fillId="10" borderId="3" xfId="8" applyFont="1" applyFill="1" applyBorder="1" applyAlignment="1">
      <alignment horizontal="center" vertical="center"/>
    </xf>
    <xf numFmtId="0" fontId="29" fillId="9" borderId="0" xfId="8" applyFont="1" applyFill="1" applyAlignment="1">
      <alignment horizontal="left"/>
    </xf>
    <xf numFmtId="0" fontId="36" fillId="9" borderId="0" xfId="8" applyFont="1" applyFill="1" applyBorder="1" applyAlignment="1">
      <alignment horizontal="center"/>
    </xf>
    <xf numFmtId="1" fontId="51" fillId="9" borderId="0" xfId="8" applyNumberFormat="1" applyFont="1" applyFill="1" applyBorder="1" applyAlignment="1">
      <alignment horizontal="center"/>
    </xf>
    <xf numFmtId="1" fontId="36" fillId="9" borderId="0" xfId="8" applyNumberFormat="1" applyFont="1" applyFill="1" applyBorder="1" applyAlignment="1">
      <alignment horizontal="center"/>
    </xf>
    <xf numFmtId="0" fontId="39" fillId="9" borderId="0" xfId="8" applyFont="1" applyFill="1" applyBorder="1" applyAlignment="1">
      <alignment horizontal="center"/>
    </xf>
    <xf numFmtId="0" fontId="29" fillId="9" borderId="0" xfId="8" applyFont="1" applyFill="1" applyBorder="1"/>
    <xf numFmtId="0" fontId="26" fillId="9" borderId="0" xfId="8" applyFill="1" applyBorder="1"/>
    <xf numFmtId="0" fontId="26" fillId="0" borderId="0" xfId="8" applyFill="1"/>
    <xf numFmtId="0" fontId="30" fillId="0" borderId="0" xfId="8" applyFont="1"/>
    <xf numFmtId="0" fontId="22" fillId="7" borderId="0" xfId="5" applyFont="1" applyFill="1" applyBorder="1" applyAlignment="1">
      <alignment horizontal="center" vertical="center"/>
    </xf>
    <xf numFmtId="0" fontId="22" fillId="9" borderId="21" xfId="9" applyFont="1" applyFill="1" applyBorder="1" applyAlignment="1">
      <alignment horizontal="center" vertical="center"/>
    </xf>
    <xf numFmtId="0" fontId="22" fillId="9" borderId="37" xfId="9" applyFont="1" applyFill="1" applyBorder="1" applyAlignment="1">
      <alignment horizontal="center" vertical="center"/>
    </xf>
    <xf numFmtId="0" fontId="2" fillId="11" borderId="0" xfId="10" applyFill="1" applyAlignment="1">
      <alignment horizontal="center"/>
    </xf>
    <xf numFmtId="0" fontId="2" fillId="0" borderId="0" xfId="4"/>
    <xf numFmtId="0" fontId="2" fillId="0" borderId="0" xfId="1"/>
    <xf numFmtId="0" fontId="20" fillId="11" borderId="0" xfId="10" applyFont="1" applyFill="1" applyAlignment="1">
      <alignment horizontal="center" vertical="center"/>
    </xf>
    <xf numFmtId="0" fontId="2" fillId="11" borderId="0" xfId="10" applyFill="1" applyAlignment="1">
      <alignment horizontal="left"/>
    </xf>
    <xf numFmtId="0" fontId="2" fillId="11" borderId="0" xfId="10" applyFill="1" applyAlignment="1">
      <alignment horizontal="right"/>
    </xf>
    <xf numFmtId="0" fontId="2" fillId="11" borderId="0" xfId="10" applyFill="1"/>
    <xf numFmtId="0" fontId="52" fillId="11" borderId="0" xfId="10" applyFont="1" applyFill="1" applyAlignment="1"/>
    <xf numFmtId="0" fontId="52" fillId="11" borderId="0" xfId="10" applyFont="1" applyFill="1" applyAlignment="1">
      <alignment horizontal="center"/>
    </xf>
    <xf numFmtId="49" fontId="13" fillId="3" borderId="10" xfId="1" applyNumberFormat="1" applyFont="1" applyFill="1" applyBorder="1" applyAlignment="1">
      <alignment horizontal="center" vertical="center"/>
    </xf>
    <xf numFmtId="49" fontId="16" fillId="3" borderId="13" xfId="1" applyNumberFormat="1" applyFont="1" applyFill="1" applyBorder="1" applyAlignment="1">
      <alignment horizontal="center" vertical="center"/>
    </xf>
    <xf numFmtId="49" fontId="12" fillId="2" borderId="13" xfId="1" applyNumberFormat="1" applyFont="1" applyFill="1" applyBorder="1" applyAlignment="1">
      <alignment horizontal="center" vertical="center"/>
    </xf>
    <xf numFmtId="49" fontId="12" fillId="3" borderId="13" xfId="1" applyNumberFormat="1" applyFont="1" applyFill="1" applyBorder="1" applyAlignment="1">
      <alignment horizontal="center" vertical="center"/>
    </xf>
    <xf numFmtId="49" fontId="16" fillId="0" borderId="13" xfId="1" applyNumberFormat="1" applyFont="1" applyBorder="1" applyAlignment="1">
      <alignment horizontal="center" vertical="center"/>
    </xf>
    <xf numFmtId="0" fontId="14" fillId="5" borderId="12" xfId="1" applyFont="1" applyFill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16" fillId="5" borderId="14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27" fillId="9" borderId="0" xfId="1" applyFont="1" applyFill="1" applyAlignment="1">
      <alignment horizontal="center"/>
    </xf>
    <xf numFmtId="0" fontId="20" fillId="5" borderId="18" xfId="8" applyFont="1" applyFill="1" applyBorder="1" applyAlignment="1">
      <alignment horizontal="center"/>
    </xf>
    <xf numFmtId="0" fontId="20" fillId="5" borderId="19" xfId="8" applyFont="1" applyFill="1" applyBorder="1" applyAlignment="1">
      <alignment horizontal="center"/>
    </xf>
    <xf numFmtId="0" fontId="20" fillId="5" borderId="18" xfId="8" applyFont="1" applyFill="1" applyBorder="1" applyAlignment="1">
      <alignment horizontal="right"/>
    </xf>
    <xf numFmtId="0" fontId="20" fillId="5" borderId="20" xfId="8" applyFont="1" applyFill="1" applyBorder="1" applyAlignment="1">
      <alignment horizontal="right"/>
    </xf>
    <xf numFmtId="0" fontId="31" fillId="9" borderId="0" xfId="8" applyFont="1" applyFill="1" applyBorder="1" applyAlignment="1">
      <alignment horizontal="center"/>
    </xf>
    <xf numFmtId="0" fontId="32" fillId="9" borderId="0" xfId="8" applyFont="1" applyFill="1" applyBorder="1" applyAlignment="1">
      <alignment horizontal="center"/>
    </xf>
    <xf numFmtId="0" fontId="31" fillId="9" borderId="0" xfId="8" applyFont="1" applyFill="1" applyBorder="1" applyAlignment="1">
      <alignment horizontal="left"/>
    </xf>
    <xf numFmtId="0" fontId="35" fillId="9" borderId="16" xfId="8" applyFont="1" applyFill="1" applyBorder="1" applyAlignment="1">
      <alignment horizontal="center"/>
    </xf>
    <xf numFmtId="0" fontId="36" fillId="5" borderId="10" xfId="8" applyFont="1" applyFill="1" applyBorder="1" applyAlignment="1" applyProtection="1">
      <alignment horizontal="center" vertical="center"/>
      <protection hidden="1"/>
    </xf>
    <xf numFmtId="0" fontId="36" fillId="5" borderId="12" xfId="8" applyFont="1" applyFill="1" applyBorder="1" applyAlignment="1" applyProtection="1">
      <alignment horizontal="center" vertical="center"/>
      <protection hidden="1"/>
    </xf>
    <xf numFmtId="0" fontId="36" fillId="5" borderId="26" xfId="8" applyFont="1" applyFill="1" applyBorder="1" applyAlignment="1" applyProtection="1">
      <alignment horizontal="center" vertical="center"/>
      <protection hidden="1"/>
    </xf>
    <xf numFmtId="0" fontId="36" fillId="5" borderId="22" xfId="8" applyFont="1" applyFill="1" applyBorder="1" applyAlignment="1" applyProtection="1">
      <alignment horizontal="center" vertical="center"/>
      <protection hidden="1"/>
    </xf>
    <xf numFmtId="0" fontId="36" fillId="5" borderId="25" xfId="8" applyFont="1" applyFill="1" applyBorder="1" applyAlignment="1" applyProtection="1">
      <alignment horizontal="center" vertical="center"/>
      <protection hidden="1"/>
    </xf>
    <xf numFmtId="0" fontId="23" fillId="3" borderId="20" xfId="8" applyFont="1" applyFill="1" applyBorder="1" applyAlignment="1">
      <alignment horizontal="left" vertical="center"/>
    </xf>
  </cellXfs>
  <cellStyles count="11">
    <cellStyle name="Normal" xfId="0" builtinId="0"/>
    <cellStyle name="Normal 10" xfId="3"/>
    <cellStyle name="Normal 11" xfId="6"/>
    <cellStyle name="Normal 2" xfId="8"/>
    <cellStyle name="Normal 2 2" xfId="1"/>
    <cellStyle name="Normal 2 3" xfId="5"/>
    <cellStyle name="Normal 3" xfId="10"/>
    <cellStyle name="Normal 4" xfId="2"/>
    <cellStyle name="Normal 7" xfId="7"/>
    <cellStyle name="Normal 8" xfId="9"/>
    <cellStyle name="Normal 9" xfId="4"/>
  </cellStyles>
  <dxfs count="254"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942975</xdr:colOff>
      <xdr:row>3</xdr:row>
      <xdr:rowOff>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942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52917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1175" cy="538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29</xdr:row>
      <xdr:rowOff>179917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5155143"/>
          <a:ext cx="60960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29</xdr:row>
      <xdr:rowOff>152400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076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0" name="Flowchart: Punched Tape 9"/>
        <xdr:cNvSpPr/>
      </xdr:nvSpPr>
      <xdr:spPr>
        <a:xfrm>
          <a:off x="2876550" y="4114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65616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164666"/>
          <a:ext cx="143933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workbookViewId="0">
      <selection activeCell="I37" sqref="I37"/>
    </sheetView>
  </sheetViews>
  <sheetFormatPr defaultColWidth="0.7109375" defaultRowHeight="12.75" x14ac:dyDescent="0.25"/>
  <cols>
    <col min="1" max="2" width="0.7109375" style="72" customWidth="1"/>
    <col min="3" max="3" width="5.5703125" style="66" customWidth="1"/>
    <col min="4" max="4" width="14.140625" style="66" customWidth="1"/>
    <col min="5" max="5" width="27.5703125" style="66" customWidth="1"/>
    <col min="6" max="6" width="9.140625" style="2" customWidth="1"/>
    <col min="7" max="7" width="21.28515625" style="2" customWidth="1"/>
    <col min="8" max="8" width="6.140625" style="2" customWidth="1"/>
    <col min="9" max="9" width="23" style="66" customWidth="1"/>
    <col min="10" max="255" width="9.140625" style="2" customWidth="1"/>
    <col min="256" max="16384" width="0.7109375" style="2"/>
  </cols>
  <sheetData>
    <row r="1" spans="2:13" x14ac:dyDescent="0.25">
      <c r="B1" s="38"/>
      <c r="C1" s="39" t="s">
        <v>60</v>
      </c>
      <c r="D1" s="40"/>
      <c r="E1" s="40" t="s">
        <v>0</v>
      </c>
      <c r="G1" s="41" t="s">
        <v>61</v>
      </c>
      <c r="H1" s="42"/>
      <c r="I1" s="43"/>
      <c r="J1" s="42"/>
      <c r="K1" s="42"/>
      <c r="L1" s="42"/>
      <c r="M1" s="44"/>
    </row>
    <row r="2" spans="2:13" ht="18" x14ac:dyDescent="0.25">
      <c r="B2" s="45"/>
      <c r="C2" s="11">
        <v>1</v>
      </c>
      <c r="D2" s="46" t="s">
        <v>62</v>
      </c>
      <c r="E2" s="46" t="s">
        <v>63</v>
      </c>
      <c r="G2" s="47" t="s">
        <v>64</v>
      </c>
      <c r="H2" s="48"/>
      <c r="I2" s="49"/>
      <c r="J2" s="50"/>
      <c r="K2" s="50"/>
      <c r="L2" s="50"/>
      <c r="M2" s="51"/>
    </row>
    <row r="3" spans="2:13" ht="18" x14ac:dyDescent="0.25">
      <c r="B3" s="45"/>
      <c r="C3" s="11">
        <v>2</v>
      </c>
      <c r="D3" s="52" t="s">
        <v>15</v>
      </c>
      <c r="E3" s="53" t="s">
        <v>65</v>
      </c>
      <c r="G3" s="54" t="s">
        <v>66</v>
      </c>
      <c r="H3" s="55"/>
      <c r="I3" s="56"/>
      <c r="J3" s="6"/>
      <c r="K3" s="6"/>
      <c r="L3" s="6"/>
      <c r="M3" s="57"/>
    </row>
    <row r="4" spans="2:13" ht="18" x14ac:dyDescent="0.25">
      <c r="B4" s="45"/>
      <c r="C4" s="11">
        <v>3</v>
      </c>
      <c r="D4" s="58" t="s">
        <v>67</v>
      </c>
      <c r="E4" s="52" t="s">
        <v>68</v>
      </c>
      <c r="G4" s="59" t="s">
        <v>69</v>
      </c>
      <c r="H4" s="60"/>
      <c r="I4" s="61"/>
      <c r="J4" s="62"/>
      <c r="K4" s="62"/>
      <c r="L4" s="62"/>
      <c r="M4" s="63"/>
    </row>
    <row r="5" spans="2:13" ht="18" x14ac:dyDescent="0.25">
      <c r="B5" s="45"/>
      <c r="C5" s="11">
        <v>4</v>
      </c>
      <c r="D5" s="52" t="s">
        <v>15</v>
      </c>
      <c r="E5" s="52" t="s">
        <v>70</v>
      </c>
      <c r="G5" s="6"/>
      <c r="H5" s="6"/>
      <c r="I5" s="56"/>
      <c r="J5" s="6"/>
      <c r="K5" s="6"/>
      <c r="L5" s="6"/>
      <c r="M5" s="6"/>
    </row>
    <row r="6" spans="2:13" ht="18" x14ac:dyDescent="0.25">
      <c r="B6" s="45"/>
      <c r="C6" s="11">
        <v>5</v>
      </c>
      <c r="D6" s="58" t="s">
        <v>24</v>
      </c>
      <c r="E6" s="52" t="s">
        <v>47</v>
      </c>
      <c r="G6" s="6"/>
      <c r="H6" s="6"/>
      <c r="I6" s="56"/>
      <c r="J6" s="6"/>
      <c r="K6" s="6"/>
      <c r="L6" s="6"/>
      <c r="M6" s="6"/>
    </row>
    <row r="7" spans="2:13" ht="18" x14ac:dyDescent="0.25">
      <c r="B7" s="45"/>
      <c r="C7" s="11">
        <v>6</v>
      </c>
      <c r="D7" s="52" t="s">
        <v>71</v>
      </c>
      <c r="E7" s="52" t="s">
        <v>72</v>
      </c>
      <c r="G7" s="6"/>
      <c r="H7" s="6"/>
      <c r="I7" s="64">
        <v>45829</v>
      </c>
      <c r="J7" s="6"/>
      <c r="K7" s="6"/>
      <c r="L7" s="6"/>
      <c r="M7" s="6"/>
    </row>
    <row r="8" spans="2:13" ht="18" x14ac:dyDescent="0.25">
      <c r="B8" s="45"/>
      <c r="C8" s="11">
        <v>7</v>
      </c>
      <c r="D8" s="52" t="s">
        <v>15</v>
      </c>
      <c r="E8" s="52" t="s">
        <v>34</v>
      </c>
      <c r="G8" s="56" t="s">
        <v>73</v>
      </c>
      <c r="H8" s="56">
        <v>1</v>
      </c>
      <c r="I8" s="56" t="s">
        <v>31</v>
      </c>
      <c r="J8" s="6"/>
      <c r="K8" s="6"/>
      <c r="L8" s="6"/>
      <c r="M8" s="6"/>
    </row>
    <row r="9" spans="2:13" ht="18" x14ac:dyDescent="0.25">
      <c r="B9" s="45"/>
      <c r="C9" s="11">
        <v>8</v>
      </c>
      <c r="D9" s="52" t="s">
        <v>15</v>
      </c>
      <c r="E9" s="52" t="s">
        <v>74</v>
      </c>
      <c r="G9" s="65" t="s">
        <v>16</v>
      </c>
      <c r="H9" s="65">
        <v>2</v>
      </c>
      <c r="I9" s="66" t="s">
        <v>20</v>
      </c>
    </row>
    <row r="10" spans="2:13" ht="18" x14ac:dyDescent="0.25">
      <c r="B10" s="45"/>
      <c r="C10" s="11">
        <v>9</v>
      </c>
      <c r="D10" s="52" t="s">
        <v>75</v>
      </c>
      <c r="E10" s="52" t="s">
        <v>76</v>
      </c>
      <c r="G10" s="56" t="s">
        <v>77</v>
      </c>
      <c r="H10" s="56">
        <v>3</v>
      </c>
      <c r="I10" s="67" t="s">
        <v>44</v>
      </c>
    </row>
    <row r="11" spans="2:13" ht="18" x14ac:dyDescent="0.25">
      <c r="B11" s="45"/>
      <c r="C11" s="11">
        <v>10</v>
      </c>
      <c r="D11" s="52" t="s">
        <v>78</v>
      </c>
      <c r="E11" s="52" t="s">
        <v>79</v>
      </c>
      <c r="G11" s="65" t="s">
        <v>40</v>
      </c>
      <c r="H11" s="65">
        <v>4</v>
      </c>
      <c r="I11" s="56" t="s">
        <v>53</v>
      </c>
    </row>
    <row r="12" spans="2:13" ht="18" x14ac:dyDescent="0.25">
      <c r="B12" s="45"/>
      <c r="C12" s="11">
        <v>11</v>
      </c>
      <c r="D12" s="68" t="s">
        <v>67</v>
      </c>
      <c r="E12" s="46" t="s">
        <v>80</v>
      </c>
      <c r="G12" s="67" t="s">
        <v>44</v>
      </c>
      <c r="H12" s="56">
        <v>5</v>
      </c>
      <c r="I12" s="65" t="s">
        <v>4</v>
      </c>
    </row>
    <row r="13" spans="2:13" ht="18" x14ac:dyDescent="0.25">
      <c r="B13" s="45"/>
      <c r="C13" s="11">
        <v>12</v>
      </c>
      <c r="D13" s="52" t="s">
        <v>75</v>
      </c>
      <c r="E13" s="52" t="s">
        <v>81</v>
      </c>
      <c r="G13" s="65" t="s">
        <v>20</v>
      </c>
      <c r="H13" s="65">
        <v>6</v>
      </c>
      <c r="I13" s="56" t="s">
        <v>77</v>
      </c>
    </row>
    <row r="14" spans="2:13" ht="18" x14ac:dyDescent="0.25">
      <c r="B14" s="45"/>
      <c r="C14" s="11">
        <v>13</v>
      </c>
      <c r="D14" s="52" t="s">
        <v>3</v>
      </c>
      <c r="E14" s="52" t="s">
        <v>4</v>
      </c>
      <c r="G14" s="65" t="s">
        <v>47</v>
      </c>
      <c r="H14" s="56">
        <v>7</v>
      </c>
      <c r="I14" s="56" t="s">
        <v>73</v>
      </c>
      <c r="J14" s="67"/>
    </row>
    <row r="15" spans="2:13" ht="18" x14ac:dyDescent="0.25">
      <c r="B15" s="45"/>
      <c r="C15" s="11">
        <v>14</v>
      </c>
      <c r="D15" s="52" t="s">
        <v>15</v>
      </c>
      <c r="E15" s="52" t="s">
        <v>82</v>
      </c>
      <c r="G15" s="65" t="s">
        <v>34</v>
      </c>
      <c r="H15" s="65">
        <v>8</v>
      </c>
      <c r="I15" s="66" t="s">
        <v>34</v>
      </c>
    </row>
    <row r="16" spans="2:13" ht="18" x14ac:dyDescent="0.25">
      <c r="B16" s="45"/>
      <c r="C16" s="11">
        <v>15</v>
      </c>
      <c r="D16" s="52" t="s">
        <v>71</v>
      </c>
      <c r="E16" s="52" t="s">
        <v>83</v>
      </c>
      <c r="G16" s="56" t="s">
        <v>84</v>
      </c>
      <c r="H16" s="56">
        <v>9</v>
      </c>
      <c r="I16" s="66" t="s">
        <v>85</v>
      </c>
    </row>
    <row r="17" spans="2:9" ht="18" x14ac:dyDescent="0.25">
      <c r="B17" s="45"/>
      <c r="C17" s="11">
        <v>16</v>
      </c>
      <c r="D17" s="52" t="s">
        <v>15</v>
      </c>
      <c r="E17" s="52" t="s">
        <v>22</v>
      </c>
      <c r="G17" s="56" t="s">
        <v>53</v>
      </c>
      <c r="H17" s="65">
        <v>10</v>
      </c>
      <c r="I17" s="66" t="s">
        <v>86</v>
      </c>
    </row>
    <row r="18" spans="2:9" ht="18" x14ac:dyDescent="0.25">
      <c r="B18" s="45"/>
      <c r="C18" s="11">
        <v>17</v>
      </c>
      <c r="D18" s="52" t="s">
        <v>15</v>
      </c>
      <c r="E18" s="46" t="s">
        <v>87</v>
      </c>
      <c r="G18" s="65" t="s">
        <v>4</v>
      </c>
      <c r="H18" s="56">
        <v>11</v>
      </c>
      <c r="I18" s="66" t="s">
        <v>47</v>
      </c>
    </row>
    <row r="19" spans="2:9" ht="18" x14ac:dyDescent="0.25">
      <c r="B19" s="45"/>
      <c r="C19" s="11">
        <v>18</v>
      </c>
      <c r="D19" s="46" t="s">
        <v>37</v>
      </c>
      <c r="E19" s="46" t="s">
        <v>88</v>
      </c>
      <c r="G19" s="56" t="s">
        <v>58</v>
      </c>
      <c r="H19" s="65">
        <v>12</v>
      </c>
      <c r="I19" s="66" t="s">
        <v>27</v>
      </c>
    </row>
    <row r="20" spans="2:9" ht="18" x14ac:dyDescent="0.25">
      <c r="B20" s="45"/>
      <c r="C20" s="11">
        <v>19</v>
      </c>
      <c r="D20" s="52" t="s">
        <v>15</v>
      </c>
      <c r="E20" s="52" t="s">
        <v>89</v>
      </c>
      <c r="G20" s="69" t="s">
        <v>25</v>
      </c>
      <c r="H20" s="56">
        <v>13</v>
      </c>
      <c r="I20" s="66" t="s">
        <v>33</v>
      </c>
    </row>
    <row r="21" spans="2:9" ht="18" x14ac:dyDescent="0.25">
      <c r="B21" s="45"/>
      <c r="C21" s="11">
        <v>20</v>
      </c>
      <c r="D21" s="58" t="s">
        <v>24</v>
      </c>
      <c r="E21" s="52" t="s">
        <v>90</v>
      </c>
      <c r="G21" s="56" t="s">
        <v>91</v>
      </c>
      <c r="H21" s="56"/>
      <c r="I21" s="66" t="s">
        <v>92</v>
      </c>
    </row>
    <row r="22" spans="2:9" ht="18" x14ac:dyDescent="0.25">
      <c r="B22" s="45"/>
      <c r="C22" s="11">
        <v>21</v>
      </c>
      <c r="D22" s="58" t="s">
        <v>24</v>
      </c>
      <c r="E22" s="52" t="s">
        <v>33</v>
      </c>
      <c r="G22" s="56" t="s">
        <v>86</v>
      </c>
      <c r="H22" s="56"/>
      <c r="I22" s="66" t="s">
        <v>12</v>
      </c>
    </row>
    <row r="23" spans="2:9" ht="18" x14ac:dyDescent="0.25">
      <c r="B23" s="45"/>
      <c r="C23" s="11">
        <v>22</v>
      </c>
      <c r="D23" s="52" t="s">
        <v>15</v>
      </c>
      <c r="E23" s="52" t="s">
        <v>93</v>
      </c>
      <c r="G23" s="67" t="s">
        <v>48</v>
      </c>
      <c r="H23" s="67"/>
      <c r="I23" s="66" t="s">
        <v>29</v>
      </c>
    </row>
    <row r="24" spans="2:9" ht="18" x14ac:dyDescent="0.25">
      <c r="B24" s="45"/>
      <c r="C24" s="11">
        <v>23</v>
      </c>
      <c r="D24" s="52" t="s">
        <v>15</v>
      </c>
      <c r="E24" s="52" t="s">
        <v>94</v>
      </c>
      <c r="G24" s="56" t="s">
        <v>27</v>
      </c>
      <c r="H24" s="56"/>
      <c r="I24" s="66" t="s">
        <v>95</v>
      </c>
    </row>
    <row r="25" spans="2:9" ht="18" x14ac:dyDescent="0.25">
      <c r="B25" s="45"/>
      <c r="C25" s="11">
        <v>24</v>
      </c>
      <c r="D25" s="52" t="s">
        <v>96</v>
      </c>
      <c r="E25" s="52" t="s">
        <v>97</v>
      </c>
      <c r="G25" s="65" t="s">
        <v>90</v>
      </c>
      <c r="H25" s="65"/>
      <c r="I25" s="66" t="s">
        <v>59</v>
      </c>
    </row>
    <row r="26" spans="2:9" ht="18" x14ac:dyDescent="0.25">
      <c r="B26" s="45"/>
      <c r="C26" s="11">
        <v>25</v>
      </c>
      <c r="D26" s="58" t="s">
        <v>67</v>
      </c>
      <c r="E26" s="70" t="s">
        <v>98</v>
      </c>
      <c r="G26" s="65" t="s">
        <v>33</v>
      </c>
      <c r="H26" s="65"/>
      <c r="I26" s="66" t="s">
        <v>54</v>
      </c>
    </row>
    <row r="27" spans="2:9" ht="18" x14ac:dyDescent="0.25">
      <c r="B27" s="45"/>
      <c r="C27" s="11">
        <v>26</v>
      </c>
      <c r="D27" s="58" t="s">
        <v>67</v>
      </c>
      <c r="E27" s="52" t="s">
        <v>99</v>
      </c>
      <c r="G27" s="67" t="s">
        <v>100</v>
      </c>
      <c r="H27" s="67"/>
    </row>
    <row r="28" spans="2:9" ht="18" x14ac:dyDescent="0.25">
      <c r="B28" s="45"/>
      <c r="C28" s="11">
        <v>27</v>
      </c>
      <c r="D28" s="58" t="s">
        <v>67</v>
      </c>
      <c r="E28" s="71" t="s">
        <v>101</v>
      </c>
      <c r="G28" s="56" t="s">
        <v>22</v>
      </c>
      <c r="H28" s="56"/>
    </row>
    <row r="29" spans="2:9" x14ac:dyDescent="0.25">
      <c r="C29" s="11">
        <v>28</v>
      </c>
      <c r="D29" s="52" t="s">
        <v>3</v>
      </c>
      <c r="E29" s="52" t="s">
        <v>102</v>
      </c>
      <c r="G29" s="66" t="s">
        <v>103</v>
      </c>
      <c r="H29" s="66"/>
    </row>
    <row r="30" spans="2:9" x14ac:dyDescent="0.25">
      <c r="C30" s="11">
        <v>29</v>
      </c>
      <c r="D30" s="52" t="s">
        <v>39</v>
      </c>
      <c r="E30" s="52" t="s">
        <v>40</v>
      </c>
    </row>
    <row r="31" spans="2:9" x14ac:dyDescent="0.25">
      <c r="C31" s="11">
        <v>30</v>
      </c>
      <c r="D31" s="52" t="s">
        <v>15</v>
      </c>
      <c r="E31" s="70" t="s">
        <v>104</v>
      </c>
    </row>
    <row r="32" spans="2:9" x14ac:dyDescent="0.25">
      <c r="C32" s="11">
        <v>31</v>
      </c>
      <c r="D32" s="52" t="s">
        <v>15</v>
      </c>
      <c r="E32" s="53" t="s">
        <v>104</v>
      </c>
    </row>
    <row r="33" spans="3:5" x14ac:dyDescent="0.25">
      <c r="C33" s="11">
        <v>32</v>
      </c>
      <c r="D33" s="46" t="s">
        <v>105</v>
      </c>
      <c r="E33" s="73" t="s">
        <v>106</v>
      </c>
    </row>
    <row r="34" spans="3:5" x14ac:dyDescent="0.25">
      <c r="C34" s="11">
        <v>33</v>
      </c>
      <c r="D34" s="58" t="s">
        <v>24</v>
      </c>
      <c r="E34" s="52" t="s">
        <v>55</v>
      </c>
    </row>
    <row r="35" spans="3:5" x14ac:dyDescent="0.25">
      <c r="C35" s="11">
        <v>34</v>
      </c>
      <c r="D35" s="52" t="s">
        <v>15</v>
      </c>
      <c r="E35" s="46" t="s">
        <v>107</v>
      </c>
    </row>
    <row r="36" spans="3:5" x14ac:dyDescent="0.25">
      <c r="C36" s="11">
        <v>35</v>
      </c>
      <c r="D36" s="52" t="s">
        <v>15</v>
      </c>
      <c r="E36" s="46" t="s">
        <v>108</v>
      </c>
    </row>
    <row r="37" spans="3:5" x14ac:dyDescent="0.25">
      <c r="C37" s="11">
        <v>36</v>
      </c>
      <c r="D37" s="52" t="s">
        <v>15</v>
      </c>
      <c r="E37" s="71" t="s">
        <v>109</v>
      </c>
    </row>
    <row r="38" spans="3:5" x14ac:dyDescent="0.25">
      <c r="C38" s="11">
        <v>37</v>
      </c>
      <c r="D38" s="52" t="s">
        <v>105</v>
      </c>
      <c r="E38" s="52" t="s">
        <v>110</v>
      </c>
    </row>
    <row r="39" spans="3:5" x14ac:dyDescent="0.25">
      <c r="C39" s="11">
        <v>38</v>
      </c>
      <c r="D39" s="52" t="s">
        <v>15</v>
      </c>
      <c r="E39" s="52" t="s">
        <v>111</v>
      </c>
    </row>
    <row r="40" spans="3:5" x14ac:dyDescent="0.25">
      <c r="C40" s="11">
        <v>39</v>
      </c>
      <c r="D40" s="58" t="s">
        <v>24</v>
      </c>
      <c r="E40" s="52" t="s">
        <v>112</v>
      </c>
    </row>
    <row r="41" spans="3:5" x14ac:dyDescent="0.25">
      <c r="C41" s="11">
        <v>40</v>
      </c>
      <c r="D41" s="58" t="s">
        <v>24</v>
      </c>
      <c r="E41" s="52" t="s">
        <v>113</v>
      </c>
    </row>
    <row r="42" spans="3:5" x14ac:dyDescent="0.25">
      <c r="C42" s="11">
        <v>41</v>
      </c>
      <c r="D42" s="58" t="s">
        <v>24</v>
      </c>
      <c r="E42" s="52" t="s">
        <v>114</v>
      </c>
    </row>
    <row r="43" spans="3:5" x14ac:dyDescent="0.25">
      <c r="C43" s="11">
        <v>42</v>
      </c>
      <c r="D43" s="52" t="s">
        <v>115</v>
      </c>
      <c r="E43" s="53" t="s">
        <v>116</v>
      </c>
    </row>
    <row r="44" spans="3:5" x14ac:dyDescent="0.25">
      <c r="C44" s="11">
        <v>43</v>
      </c>
      <c r="D44" s="46" t="s">
        <v>105</v>
      </c>
      <c r="E44" s="73" t="s">
        <v>117</v>
      </c>
    </row>
    <row r="45" spans="3:5" x14ac:dyDescent="0.25">
      <c r="C45" s="11">
        <v>44</v>
      </c>
      <c r="D45" s="46" t="s">
        <v>118</v>
      </c>
      <c r="E45" s="46" t="s">
        <v>51</v>
      </c>
    </row>
    <row r="46" spans="3:5" x14ac:dyDescent="0.25">
      <c r="C46" s="11">
        <v>45</v>
      </c>
      <c r="D46" s="52" t="s">
        <v>15</v>
      </c>
      <c r="E46" s="46" t="s">
        <v>49</v>
      </c>
    </row>
    <row r="47" spans="3:5" x14ac:dyDescent="0.25">
      <c r="C47" s="11">
        <v>46</v>
      </c>
      <c r="D47" s="52" t="s">
        <v>15</v>
      </c>
      <c r="E47" s="46" t="s">
        <v>119</v>
      </c>
    </row>
    <row r="48" spans="3:5" x14ac:dyDescent="0.25">
      <c r="C48" s="11">
        <v>47</v>
      </c>
      <c r="D48" s="52" t="s">
        <v>3</v>
      </c>
      <c r="E48" s="52" t="s">
        <v>120</v>
      </c>
    </row>
    <row r="49" spans="3:11" x14ac:dyDescent="0.25">
      <c r="C49" s="11">
        <v>48</v>
      </c>
      <c r="D49" s="52" t="s">
        <v>15</v>
      </c>
      <c r="E49" s="52" t="s">
        <v>121</v>
      </c>
    </row>
    <row r="50" spans="3:11" x14ac:dyDescent="0.25">
      <c r="C50" s="11">
        <v>49</v>
      </c>
      <c r="D50" s="52" t="s">
        <v>15</v>
      </c>
      <c r="E50" s="53" t="s">
        <v>122</v>
      </c>
    </row>
    <row r="51" spans="3:11" x14ac:dyDescent="0.25">
      <c r="C51" s="11">
        <v>50</v>
      </c>
      <c r="D51" s="46" t="s">
        <v>105</v>
      </c>
      <c r="E51" s="46" t="s">
        <v>123</v>
      </c>
    </row>
    <row r="52" spans="3:11" x14ac:dyDescent="0.25">
      <c r="C52" s="11">
        <v>51</v>
      </c>
      <c r="D52" s="46"/>
      <c r="E52" s="46" t="s">
        <v>77</v>
      </c>
    </row>
    <row r="53" spans="3:11" x14ac:dyDescent="0.25">
      <c r="C53" s="11">
        <v>52</v>
      </c>
      <c r="D53" s="52" t="s">
        <v>71</v>
      </c>
      <c r="E53" s="52" t="s">
        <v>124</v>
      </c>
    </row>
    <row r="54" spans="3:11" x14ac:dyDescent="0.25">
      <c r="C54" s="11">
        <v>53</v>
      </c>
      <c r="D54" s="52" t="s">
        <v>15</v>
      </c>
      <c r="E54" s="52" t="s">
        <v>125</v>
      </c>
      <c r="K54" s="70"/>
    </row>
    <row r="55" spans="3:11" x14ac:dyDescent="0.25">
      <c r="C55" s="11">
        <v>54</v>
      </c>
      <c r="D55" s="52" t="s">
        <v>15</v>
      </c>
      <c r="E55" s="53" t="s">
        <v>126</v>
      </c>
    </row>
    <row r="56" spans="3:11" x14ac:dyDescent="0.25">
      <c r="C56" s="11">
        <v>55</v>
      </c>
      <c r="D56" s="52" t="s">
        <v>15</v>
      </c>
      <c r="E56" s="53" t="s">
        <v>127</v>
      </c>
    </row>
    <row r="57" spans="3:11" x14ac:dyDescent="0.25">
      <c r="C57" s="11">
        <v>56</v>
      </c>
      <c r="D57" s="46" t="s">
        <v>128</v>
      </c>
      <c r="E57" s="46" t="s">
        <v>129</v>
      </c>
    </row>
    <row r="58" spans="3:11" x14ac:dyDescent="0.25">
      <c r="C58" s="11">
        <v>57</v>
      </c>
      <c r="D58" s="52" t="s">
        <v>71</v>
      </c>
      <c r="E58" s="52" t="s">
        <v>130</v>
      </c>
    </row>
    <row r="59" spans="3:11" x14ac:dyDescent="0.25">
      <c r="C59" s="11">
        <v>58</v>
      </c>
      <c r="D59" s="52" t="s">
        <v>15</v>
      </c>
      <c r="E59" s="53" t="s">
        <v>131</v>
      </c>
    </row>
    <row r="60" spans="3:11" x14ac:dyDescent="0.25">
      <c r="C60" s="11">
        <v>59</v>
      </c>
      <c r="D60" s="46" t="s">
        <v>105</v>
      </c>
      <c r="E60" s="46" t="s">
        <v>132</v>
      </c>
    </row>
    <row r="61" spans="3:11" x14ac:dyDescent="0.25">
      <c r="C61" s="11">
        <v>60</v>
      </c>
      <c r="D61" s="46" t="s">
        <v>133</v>
      </c>
      <c r="E61" s="46" t="s">
        <v>86</v>
      </c>
    </row>
    <row r="62" spans="3:11" x14ac:dyDescent="0.25">
      <c r="C62" s="11">
        <v>61</v>
      </c>
      <c r="D62" s="46" t="s">
        <v>71</v>
      </c>
      <c r="E62" s="46" t="s">
        <v>53</v>
      </c>
    </row>
    <row r="63" spans="3:11" x14ac:dyDescent="0.25">
      <c r="C63" s="11">
        <v>62</v>
      </c>
      <c r="D63" s="46" t="s">
        <v>105</v>
      </c>
      <c r="E63" s="73" t="s">
        <v>134</v>
      </c>
    </row>
    <row r="64" spans="3:11" x14ac:dyDescent="0.25">
      <c r="C64" s="11">
        <v>63</v>
      </c>
      <c r="D64" s="52" t="s">
        <v>15</v>
      </c>
      <c r="E64" s="46" t="s">
        <v>135</v>
      </c>
    </row>
    <row r="65" spans="3:5" x14ac:dyDescent="0.25">
      <c r="C65" s="11">
        <v>64</v>
      </c>
      <c r="D65" s="52" t="s">
        <v>136</v>
      </c>
      <c r="E65" s="65" t="s">
        <v>137</v>
      </c>
    </row>
    <row r="66" spans="3:5" x14ac:dyDescent="0.25">
      <c r="C66" s="11">
        <v>65</v>
      </c>
      <c r="D66" s="52" t="s">
        <v>15</v>
      </c>
      <c r="E66" s="46" t="s">
        <v>138</v>
      </c>
    </row>
    <row r="67" spans="3:5" x14ac:dyDescent="0.25">
      <c r="C67" s="11">
        <v>66</v>
      </c>
      <c r="D67" s="46" t="s">
        <v>139</v>
      </c>
      <c r="E67" s="46" t="s">
        <v>58</v>
      </c>
    </row>
    <row r="68" spans="3:5" x14ac:dyDescent="0.25">
      <c r="C68" s="11">
        <v>67</v>
      </c>
      <c r="D68" s="58" t="s">
        <v>24</v>
      </c>
      <c r="E68" s="70" t="s">
        <v>140</v>
      </c>
    </row>
    <row r="69" spans="3:5" x14ac:dyDescent="0.25">
      <c r="C69" s="11">
        <v>68</v>
      </c>
      <c r="D69" s="52" t="s">
        <v>15</v>
      </c>
      <c r="E69" s="71" t="s">
        <v>141</v>
      </c>
    </row>
    <row r="70" spans="3:5" x14ac:dyDescent="0.25">
      <c r="C70" s="11">
        <v>69</v>
      </c>
      <c r="D70" s="52" t="s">
        <v>3</v>
      </c>
      <c r="E70" s="52" t="s">
        <v>142</v>
      </c>
    </row>
    <row r="71" spans="3:5" x14ac:dyDescent="0.25">
      <c r="C71" s="11">
        <v>70</v>
      </c>
      <c r="D71" s="52" t="s">
        <v>37</v>
      </c>
      <c r="E71" s="70" t="s">
        <v>38</v>
      </c>
    </row>
    <row r="72" spans="3:5" x14ac:dyDescent="0.25">
      <c r="C72" s="11">
        <v>71</v>
      </c>
      <c r="D72" s="52" t="s">
        <v>15</v>
      </c>
      <c r="E72" s="52" t="s">
        <v>143</v>
      </c>
    </row>
    <row r="73" spans="3:5" x14ac:dyDescent="0.25">
      <c r="C73" s="11">
        <v>72</v>
      </c>
      <c r="D73" s="52" t="s">
        <v>43</v>
      </c>
      <c r="E73" s="53" t="s">
        <v>44</v>
      </c>
    </row>
    <row r="74" spans="3:5" x14ac:dyDescent="0.25">
      <c r="C74" s="11">
        <v>73</v>
      </c>
      <c r="D74" s="52" t="s">
        <v>39</v>
      </c>
      <c r="E74" s="73" t="s">
        <v>144</v>
      </c>
    </row>
    <row r="75" spans="3:5" x14ac:dyDescent="0.25">
      <c r="C75" s="11">
        <v>74</v>
      </c>
      <c r="D75" s="58" t="s">
        <v>24</v>
      </c>
      <c r="E75" s="73" t="s">
        <v>25</v>
      </c>
    </row>
    <row r="76" spans="3:5" x14ac:dyDescent="0.25">
      <c r="C76" s="11">
        <v>75</v>
      </c>
      <c r="D76" s="52" t="s">
        <v>145</v>
      </c>
      <c r="E76" s="53" t="s">
        <v>146</v>
      </c>
    </row>
    <row r="77" spans="3:5" x14ac:dyDescent="0.25">
      <c r="C77" s="11">
        <v>76</v>
      </c>
      <c r="D77" s="58" t="s">
        <v>67</v>
      </c>
      <c r="E77" s="52" t="s">
        <v>147</v>
      </c>
    </row>
    <row r="78" spans="3:5" x14ac:dyDescent="0.25">
      <c r="C78" s="11">
        <v>77</v>
      </c>
      <c r="D78" s="52" t="s">
        <v>15</v>
      </c>
      <c r="E78" s="52" t="s">
        <v>148</v>
      </c>
    </row>
    <row r="79" spans="3:5" x14ac:dyDescent="0.25">
      <c r="C79" s="11">
        <v>78</v>
      </c>
      <c r="D79" s="52" t="s">
        <v>3</v>
      </c>
      <c r="E79" s="53" t="s">
        <v>149</v>
      </c>
    </row>
    <row r="80" spans="3:5" x14ac:dyDescent="0.25">
      <c r="C80" s="11">
        <v>79</v>
      </c>
      <c r="D80" s="58" t="s">
        <v>24</v>
      </c>
      <c r="E80" s="53" t="s">
        <v>100</v>
      </c>
    </row>
    <row r="81" spans="3:15" x14ac:dyDescent="0.25">
      <c r="C81" s="11">
        <v>80</v>
      </c>
      <c r="D81" s="58" t="s">
        <v>24</v>
      </c>
      <c r="E81" s="53" t="s">
        <v>48</v>
      </c>
    </row>
    <row r="82" spans="3:15" x14ac:dyDescent="0.25">
      <c r="C82" s="11">
        <v>81</v>
      </c>
      <c r="D82" s="58" t="s">
        <v>24</v>
      </c>
      <c r="E82" s="46" t="s">
        <v>27</v>
      </c>
    </row>
    <row r="83" spans="3:15" x14ac:dyDescent="0.25">
      <c r="C83" s="11">
        <v>82</v>
      </c>
      <c r="D83" s="52" t="s">
        <v>145</v>
      </c>
      <c r="E83" s="53" t="s">
        <v>150</v>
      </c>
      <c r="O83" s="2" t="s">
        <v>151</v>
      </c>
    </row>
    <row r="84" spans="3:15" x14ac:dyDescent="0.25">
      <c r="C84" s="11">
        <v>83</v>
      </c>
      <c r="D84" s="52" t="s">
        <v>145</v>
      </c>
      <c r="E84" s="53" t="s">
        <v>152</v>
      </c>
    </row>
    <row r="85" spans="3:15" x14ac:dyDescent="0.25">
      <c r="C85" s="11">
        <v>84</v>
      </c>
      <c r="D85" s="52" t="s">
        <v>15</v>
      </c>
      <c r="E85" s="52" t="s">
        <v>153</v>
      </c>
    </row>
    <row r="86" spans="3:15" x14ac:dyDescent="0.25">
      <c r="C86" s="11">
        <v>85</v>
      </c>
      <c r="D86" s="52" t="s">
        <v>154</v>
      </c>
      <c r="E86" s="52" t="s">
        <v>155</v>
      </c>
    </row>
    <row r="87" spans="3:15" x14ac:dyDescent="0.25">
      <c r="C87" s="11">
        <v>86</v>
      </c>
      <c r="D87" s="52" t="s">
        <v>39</v>
      </c>
      <c r="E87" s="73" t="s">
        <v>156</v>
      </c>
    </row>
    <row r="88" spans="3:15" x14ac:dyDescent="0.25">
      <c r="C88" s="11">
        <v>87</v>
      </c>
      <c r="D88" s="52" t="s">
        <v>3</v>
      </c>
      <c r="E88" s="46" t="s">
        <v>157</v>
      </c>
    </row>
    <row r="89" spans="3:15" x14ac:dyDescent="0.25">
      <c r="C89" s="11">
        <v>88</v>
      </c>
      <c r="D89" s="52" t="s">
        <v>15</v>
      </c>
      <c r="E89" s="46" t="s">
        <v>158</v>
      </c>
    </row>
    <row r="90" spans="3:15" x14ac:dyDescent="0.25">
      <c r="C90" s="11">
        <v>89</v>
      </c>
      <c r="D90" s="58" t="s">
        <v>24</v>
      </c>
      <c r="E90" s="74" t="s">
        <v>159</v>
      </c>
    </row>
    <row r="91" spans="3:15" x14ac:dyDescent="0.25">
      <c r="C91" s="11">
        <v>90</v>
      </c>
      <c r="D91" s="52" t="s">
        <v>15</v>
      </c>
      <c r="E91" s="46" t="s">
        <v>160</v>
      </c>
    </row>
    <row r="92" spans="3:15" x14ac:dyDescent="0.25">
      <c r="C92" s="11">
        <v>91</v>
      </c>
      <c r="D92" s="58" t="s">
        <v>24</v>
      </c>
      <c r="E92" s="46" t="s">
        <v>42</v>
      </c>
    </row>
    <row r="93" spans="3:15" x14ac:dyDescent="0.25">
      <c r="C93" s="11">
        <v>92</v>
      </c>
      <c r="D93" s="2"/>
      <c r="E93" s="46" t="s">
        <v>91</v>
      </c>
    </row>
    <row r="94" spans="3:15" x14ac:dyDescent="0.25">
      <c r="C94" s="11">
        <v>93</v>
      </c>
      <c r="D94" s="52" t="s">
        <v>15</v>
      </c>
      <c r="E94" s="75" t="s">
        <v>161</v>
      </c>
    </row>
    <row r="95" spans="3:15" x14ac:dyDescent="0.25">
      <c r="C95" s="11">
        <v>94</v>
      </c>
      <c r="D95" s="46" t="s">
        <v>105</v>
      </c>
      <c r="E95" s="46" t="s">
        <v>162</v>
      </c>
    </row>
    <row r="96" spans="3:15" x14ac:dyDescent="0.25">
      <c r="C96" s="11">
        <v>95</v>
      </c>
      <c r="D96" s="52" t="s">
        <v>15</v>
      </c>
      <c r="E96" s="46" t="s">
        <v>163</v>
      </c>
    </row>
    <row r="97" spans="3:5" x14ac:dyDescent="0.25">
      <c r="C97" s="11">
        <v>96</v>
      </c>
      <c r="D97" s="52" t="s">
        <v>15</v>
      </c>
      <c r="E97" s="75" t="s">
        <v>164</v>
      </c>
    </row>
    <row r="98" spans="3:5" x14ac:dyDescent="0.25">
      <c r="C98" s="11">
        <v>97</v>
      </c>
      <c r="D98" s="52" t="s">
        <v>3</v>
      </c>
      <c r="E98" s="52" t="s">
        <v>165</v>
      </c>
    </row>
    <row r="99" spans="3:5" x14ac:dyDescent="0.25">
      <c r="C99" s="11">
        <v>98</v>
      </c>
      <c r="D99" s="52" t="s">
        <v>15</v>
      </c>
      <c r="E99" s="52" t="s">
        <v>166</v>
      </c>
    </row>
    <row r="100" spans="3:5" x14ac:dyDescent="0.25">
      <c r="C100" s="11">
        <v>99</v>
      </c>
      <c r="D100" s="46" t="s">
        <v>105</v>
      </c>
      <c r="E100" s="46" t="s">
        <v>167</v>
      </c>
    </row>
    <row r="101" spans="3:5" x14ac:dyDescent="0.25">
      <c r="C101" s="11">
        <v>100</v>
      </c>
      <c r="D101" s="52" t="s">
        <v>15</v>
      </c>
      <c r="E101" s="46" t="s">
        <v>168</v>
      </c>
    </row>
    <row r="102" spans="3:5" x14ac:dyDescent="0.25">
      <c r="C102" s="11">
        <v>101</v>
      </c>
      <c r="D102" s="46" t="s">
        <v>15</v>
      </c>
      <c r="E102" s="46" t="s">
        <v>169</v>
      </c>
    </row>
    <row r="103" spans="3:5" x14ac:dyDescent="0.25">
      <c r="C103" s="11">
        <v>102</v>
      </c>
      <c r="D103" s="52" t="s">
        <v>15</v>
      </c>
      <c r="E103" s="52" t="s">
        <v>170</v>
      </c>
    </row>
    <row r="104" spans="3:5" x14ac:dyDescent="0.25">
      <c r="C104" s="11">
        <v>103</v>
      </c>
      <c r="D104" s="46" t="s">
        <v>171</v>
      </c>
      <c r="E104" s="46" t="s">
        <v>172</v>
      </c>
    </row>
    <row r="105" spans="3:5" x14ac:dyDescent="0.25">
      <c r="C105" s="11">
        <v>104</v>
      </c>
      <c r="D105" s="52" t="s">
        <v>15</v>
      </c>
      <c r="E105" s="46" t="s">
        <v>173</v>
      </c>
    </row>
    <row r="106" spans="3:5" x14ac:dyDescent="0.25">
      <c r="C106" s="11">
        <v>105</v>
      </c>
      <c r="D106" s="52" t="s">
        <v>45</v>
      </c>
      <c r="E106" s="46" t="s">
        <v>73</v>
      </c>
    </row>
    <row r="107" spans="3:5" x14ac:dyDescent="0.25">
      <c r="C107" s="11">
        <v>106</v>
      </c>
      <c r="D107" s="58" t="s">
        <v>67</v>
      </c>
      <c r="E107" s="52" t="s">
        <v>174</v>
      </c>
    </row>
    <row r="108" spans="3:5" x14ac:dyDescent="0.25">
      <c r="C108" s="11">
        <v>107</v>
      </c>
      <c r="D108" s="52" t="s">
        <v>15</v>
      </c>
      <c r="E108" s="46" t="s">
        <v>175</v>
      </c>
    </row>
    <row r="109" spans="3:5" x14ac:dyDescent="0.25">
      <c r="C109" s="11">
        <v>108</v>
      </c>
      <c r="D109" s="52" t="s">
        <v>15</v>
      </c>
      <c r="E109" s="52" t="s">
        <v>16</v>
      </c>
    </row>
    <row r="110" spans="3:5" x14ac:dyDescent="0.25">
      <c r="C110" s="11">
        <v>109</v>
      </c>
      <c r="D110" s="52" t="s">
        <v>3</v>
      </c>
      <c r="E110" s="52" t="s">
        <v>176</v>
      </c>
    </row>
    <row r="111" spans="3:5" x14ac:dyDescent="0.25">
      <c r="C111" s="11">
        <v>110</v>
      </c>
      <c r="D111" s="52" t="s">
        <v>15</v>
      </c>
      <c r="E111" s="46" t="s">
        <v>177</v>
      </c>
    </row>
    <row r="112" spans="3:5" x14ac:dyDescent="0.25">
      <c r="C112" s="11">
        <v>111</v>
      </c>
      <c r="D112" s="46" t="s">
        <v>105</v>
      </c>
      <c r="E112" s="46" t="s">
        <v>178</v>
      </c>
    </row>
    <row r="113" spans="3:5" x14ac:dyDescent="0.25">
      <c r="C113" s="11">
        <v>112</v>
      </c>
      <c r="D113" s="52" t="s">
        <v>71</v>
      </c>
      <c r="E113" s="52" t="s">
        <v>179</v>
      </c>
    </row>
    <row r="114" spans="3:5" x14ac:dyDescent="0.25">
      <c r="C114" s="11">
        <v>113</v>
      </c>
      <c r="D114" s="46" t="s">
        <v>171</v>
      </c>
      <c r="E114" s="46" t="s">
        <v>180</v>
      </c>
    </row>
    <row r="115" spans="3:5" x14ac:dyDescent="0.25">
      <c r="C115" s="11">
        <v>114</v>
      </c>
      <c r="D115" s="76" t="s">
        <v>145</v>
      </c>
      <c r="E115" s="46" t="s">
        <v>181</v>
      </c>
    </row>
    <row r="116" spans="3:5" x14ac:dyDescent="0.25">
      <c r="C116" s="11">
        <v>115</v>
      </c>
      <c r="D116" s="52" t="s">
        <v>15</v>
      </c>
      <c r="E116" s="52" t="s">
        <v>182</v>
      </c>
    </row>
    <row r="117" spans="3:5" x14ac:dyDescent="0.25">
      <c r="C117" s="11">
        <v>116</v>
      </c>
      <c r="D117" s="58" t="s">
        <v>24</v>
      </c>
      <c r="E117" s="52" t="s">
        <v>183</v>
      </c>
    </row>
    <row r="118" spans="3:5" x14ac:dyDescent="0.25">
      <c r="C118" s="11">
        <v>117</v>
      </c>
      <c r="D118" s="52" t="s">
        <v>15</v>
      </c>
      <c r="E118" s="52" t="s">
        <v>184</v>
      </c>
    </row>
    <row r="119" spans="3:5" x14ac:dyDescent="0.25">
      <c r="C119" s="11">
        <v>118</v>
      </c>
      <c r="D119" s="52" t="s">
        <v>15</v>
      </c>
      <c r="E119" s="77" t="s">
        <v>185</v>
      </c>
    </row>
    <row r="120" spans="3:5" x14ac:dyDescent="0.25">
      <c r="C120" s="11">
        <v>119</v>
      </c>
      <c r="D120" s="76" t="s">
        <v>186</v>
      </c>
      <c r="E120" s="46" t="s">
        <v>187</v>
      </c>
    </row>
    <row r="121" spans="3:5" x14ac:dyDescent="0.25">
      <c r="C121" s="11">
        <v>120</v>
      </c>
      <c r="D121" s="58" t="s">
        <v>24</v>
      </c>
      <c r="E121" s="52" t="s">
        <v>188</v>
      </c>
    </row>
    <row r="122" spans="3:5" x14ac:dyDescent="0.25">
      <c r="C122" s="11">
        <v>121</v>
      </c>
      <c r="D122" s="46" t="s">
        <v>189</v>
      </c>
      <c r="E122" s="52" t="s">
        <v>20</v>
      </c>
    </row>
    <row r="123" spans="3:5" x14ac:dyDescent="0.25">
      <c r="C123" s="11">
        <v>122</v>
      </c>
      <c r="D123" s="52" t="s">
        <v>3</v>
      </c>
      <c r="E123" s="46" t="s">
        <v>190</v>
      </c>
    </row>
    <row r="124" spans="3:5" x14ac:dyDescent="0.25">
      <c r="C124" s="11">
        <v>123</v>
      </c>
      <c r="D124" s="58" t="s">
        <v>24</v>
      </c>
      <c r="E124" s="52" t="s">
        <v>191</v>
      </c>
    </row>
    <row r="125" spans="3:5" x14ac:dyDescent="0.25">
      <c r="C125" s="11">
        <v>124</v>
      </c>
      <c r="D125" s="68" t="s">
        <v>136</v>
      </c>
      <c r="E125" s="68" t="s">
        <v>192</v>
      </c>
    </row>
    <row r="126" spans="3:5" x14ac:dyDescent="0.25">
      <c r="C126" s="11">
        <v>125</v>
      </c>
      <c r="D126" s="52" t="s">
        <v>15</v>
      </c>
      <c r="E126" s="77" t="s">
        <v>193</v>
      </c>
    </row>
    <row r="127" spans="3:5" x14ac:dyDescent="0.25">
      <c r="C127" s="11">
        <v>126</v>
      </c>
      <c r="D127" s="52" t="s">
        <v>194</v>
      </c>
      <c r="E127" s="52" t="s">
        <v>195</v>
      </c>
    </row>
    <row r="128" spans="3:5" x14ac:dyDescent="0.25">
      <c r="C128" s="11">
        <v>127</v>
      </c>
      <c r="D128" s="52" t="s">
        <v>15</v>
      </c>
      <c r="E128" s="46" t="s">
        <v>84</v>
      </c>
    </row>
    <row r="129" spans="3:5" x14ac:dyDescent="0.25">
      <c r="C129" s="11">
        <v>128</v>
      </c>
      <c r="D129" s="46" t="s">
        <v>105</v>
      </c>
      <c r="E129" s="46" t="s">
        <v>196</v>
      </c>
    </row>
    <row r="130" spans="3:5" x14ac:dyDescent="0.25">
      <c r="C130" s="11"/>
      <c r="D130" s="46"/>
      <c r="E130" s="46"/>
    </row>
    <row r="131" spans="3:5" x14ac:dyDescent="0.25">
      <c r="C131" s="46"/>
      <c r="D131" s="46"/>
      <c r="E131" s="46"/>
    </row>
    <row r="132" spans="3:5" x14ac:dyDescent="0.25">
      <c r="C132" s="46"/>
      <c r="D132" s="46"/>
      <c r="E132" s="46"/>
    </row>
    <row r="133" spans="3:5" x14ac:dyDescent="0.25">
      <c r="C133" s="46"/>
      <c r="D133" s="46"/>
      <c r="E133" s="46"/>
    </row>
    <row r="134" spans="3:5" x14ac:dyDescent="0.25">
      <c r="C134" s="46"/>
      <c r="D134" s="46"/>
      <c r="E134" s="46"/>
    </row>
    <row r="135" spans="3:5" x14ac:dyDescent="0.25">
      <c r="C135" s="46"/>
      <c r="D135" s="46"/>
      <c r="E135" s="46"/>
    </row>
    <row r="136" spans="3:5" x14ac:dyDescent="0.25">
      <c r="C136" s="46"/>
      <c r="D136" s="46"/>
      <c r="E136" s="46"/>
    </row>
    <row r="137" spans="3:5" x14ac:dyDescent="0.25">
      <c r="C137" s="46"/>
      <c r="D137" s="46"/>
      <c r="E137" s="46"/>
    </row>
    <row r="138" spans="3:5" x14ac:dyDescent="0.25">
      <c r="C138" s="46"/>
      <c r="D138" s="46"/>
      <c r="E138" s="46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">
    <cfRule type="expression" dxfId="253" priority="52" stopIfTrue="1">
      <formula>M92=1</formula>
    </cfRule>
    <cfRule type="expression" dxfId="252" priority="53" stopIfTrue="1">
      <formula>M92=2</formula>
    </cfRule>
    <cfRule type="expression" dxfId="251" priority="54" stopIfTrue="1">
      <formula>M92=3</formula>
    </cfRule>
  </conditionalFormatting>
  <conditionalFormatting sqref="C3:C130">
    <cfRule type="expression" dxfId="250" priority="70" stopIfTrue="1">
      <formula>L3=1</formula>
    </cfRule>
    <cfRule type="expression" dxfId="249" priority="71" stopIfTrue="1">
      <formula>L3=2</formula>
    </cfRule>
    <cfRule type="expression" dxfId="248" priority="72" stopIfTrue="1">
      <formula>L3=3</formula>
    </cfRule>
  </conditionalFormatting>
  <conditionalFormatting sqref="C2">
    <cfRule type="expression" dxfId="247" priority="67" stopIfTrue="1">
      <formula>L2=1</formula>
    </cfRule>
    <cfRule type="expression" dxfId="246" priority="68" stopIfTrue="1">
      <formula>L2=2</formula>
    </cfRule>
    <cfRule type="expression" dxfId="245" priority="69" stopIfTrue="1">
      <formula>L2=3</formula>
    </cfRule>
  </conditionalFormatting>
  <conditionalFormatting sqref="E87">
    <cfRule type="expression" dxfId="244" priority="64" stopIfTrue="1">
      <formula>M87=1</formula>
    </cfRule>
    <cfRule type="expression" dxfId="243" priority="65" stopIfTrue="1">
      <formula>M87=2</formula>
    </cfRule>
    <cfRule type="expression" dxfId="242" priority="66" stopIfTrue="1">
      <formula>M87=3</formula>
    </cfRule>
  </conditionalFormatting>
  <conditionalFormatting sqref="E88">
    <cfRule type="expression" dxfId="241" priority="61" stopIfTrue="1">
      <formula>M88=1</formula>
    </cfRule>
    <cfRule type="expression" dxfId="240" priority="62" stopIfTrue="1">
      <formula>M88=2</formula>
    </cfRule>
    <cfRule type="expression" dxfId="239" priority="63" stopIfTrue="1">
      <formula>M88=3</formula>
    </cfRule>
  </conditionalFormatting>
  <conditionalFormatting sqref="E89">
    <cfRule type="expression" dxfId="238" priority="58" stopIfTrue="1">
      <formula>M89=1</formula>
    </cfRule>
    <cfRule type="expression" dxfId="237" priority="59" stopIfTrue="1">
      <formula>M89=2</formula>
    </cfRule>
    <cfRule type="expression" dxfId="236" priority="60" stopIfTrue="1">
      <formula>M89=3</formula>
    </cfRule>
  </conditionalFormatting>
  <conditionalFormatting sqref="E90">
    <cfRule type="expression" dxfId="235" priority="55" stopIfTrue="1">
      <formula>M90=1</formula>
    </cfRule>
    <cfRule type="expression" dxfId="234" priority="56" stopIfTrue="1">
      <formula>M90=2</formula>
    </cfRule>
    <cfRule type="expression" dxfId="233" priority="57" stopIfTrue="1">
      <formula>M90=3</formula>
    </cfRule>
  </conditionalFormatting>
  <conditionalFormatting sqref="E94">
    <cfRule type="expression" dxfId="232" priority="49" stopIfTrue="1">
      <formula>M94=1</formula>
    </cfRule>
    <cfRule type="expression" dxfId="231" priority="50" stopIfTrue="1">
      <formula>M94=2</formula>
    </cfRule>
    <cfRule type="expression" dxfId="230" priority="51" stopIfTrue="1">
      <formula>M94=3</formula>
    </cfRule>
  </conditionalFormatting>
  <conditionalFormatting sqref="E96">
    <cfRule type="expression" dxfId="229" priority="46" stopIfTrue="1">
      <formula>M96=1</formula>
    </cfRule>
    <cfRule type="expression" dxfId="228" priority="47" stopIfTrue="1">
      <formula>M96=2</formula>
    </cfRule>
    <cfRule type="expression" dxfId="227" priority="48" stopIfTrue="1">
      <formula>M96=3</formula>
    </cfRule>
  </conditionalFormatting>
  <conditionalFormatting sqref="E97">
    <cfRule type="expression" dxfId="226" priority="43" stopIfTrue="1">
      <formula>M97=1</formula>
    </cfRule>
    <cfRule type="expression" dxfId="225" priority="44" stopIfTrue="1">
      <formula>M97=2</formula>
    </cfRule>
    <cfRule type="expression" dxfId="224" priority="45" stopIfTrue="1">
      <formula>M97=3</formula>
    </cfRule>
  </conditionalFormatting>
  <conditionalFormatting sqref="E99">
    <cfRule type="expression" dxfId="223" priority="37" stopIfTrue="1">
      <formula>M99=1</formula>
    </cfRule>
    <cfRule type="expression" dxfId="222" priority="38" stopIfTrue="1">
      <formula>M99=2</formula>
    </cfRule>
    <cfRule type="expression" dxfId="221" priority="39" stopIfTrue="1">
      <formula>M99=3</formula>
    </cfRule>
  </conditionalFormatting>
  <conditionalFormatting sqref="E98">
    <cfRule type="expression" dxfId="220" priority="40" stopIfTrue="1">
      <formula>M98=1</formula>
    </cfRule>
    <cfRule type="expression" dxfId="219" priority="41" stopIfTrue="1">
      <formula>M98=2</formula>
    </cfRule>
    <cfRule type="expression" dxfId="218" priority="42" stopIfTrue="1">
      <formula>M98=3</formula>
    </cfRule>
  </conditionalFormatting>
  <conditionalFormatting sqref="E121:E122">
    <cfRule type="expression" dxfId="217" priority="34" stopIfTrue="1">
      <formula>M121=1</formula>
    </cfRule>
    <cfRule type="expression" dxfId="216" priority="35" stopIfTrue="1">
      <formula>M121=2</formula>
    </cfRule>
    <cfRule type="expression" dxfId="215" priority="36" stopIfTrue="1">
      <formula>M121=3</formula>
    </cfRule>
  </conditionalFormatting>
  <conditionalFormatting sqref="E123">
    <cfRule type="expression" dxfId="214" priority="31" stopIfTrue="1">
      <formula>M123=1</formula>
    </cfRule>
    <cfRule type="expression" dxfId="213" priority="32" stopIfTrue="1">
      <formula>M123=2</formula>
    </cfRule>
    <cfRule type="expression" dxfId="212" priority="33" stopIfTrue="1">
      <formula>M123=3</formula>
    </cfRule>
  </conditionalFormatting>
  <conditionalFormatting sqref="E124">
    <cfRule type="expression" dxfId="211" priority="28" stopIfTrue="1">
      <formula>M124=1</formula>
    </cfRule>
    <cfRule type="expression" dxfId="210" priority="29" stopIfTrue="1">
      <formula>M124=2</formula>
    </cfRule>
    <cfRule type="expression" dxfId="209" priority="30" stopIfTrue="1">
      <formula>M124=3</formula>
    </cfRule>
  </conditionalFormatting>
  <conditionalFormatting sqref="E125">
    <cfRule type="expression" dxfId="208" priority="25" stopIfTrue="1">
      <formula>M125=1</formula>
    </cfRule>
    <cfRule type="expression" dxfId="207" priority="26" stopIfTrue="1">
      <formula>M125=2</formula>
    </cfRule>
    <cfRule type="expression" dxfId="206" priority="27" stopIfTrue="1">
      <formula>M125=3</formula>
    </cfRule>
  </conditionalFormatting>
  <conditionalFormatting sqref="E126">
    <cfRule type="expression" dxfId="205" priority="22" stopIfTrue="1">
      <formula>M126=1</formula>
    </cfRule>
    <cfRule type="expression" dxfId="204" priority="23" stopIfTrue="1">
      <formula>M126=2</formula>
    </cfRule>
    <cfRule type="expression" dxfId="203" priority="24" stopIfTrue="1">
      <formula>M126=3</formula>
    </cfRule>
  </conditionalFormatting>
  <conditionalFormatting sqref="G12">
    <cfRule type="expression" dxfId="202" priority="19" stopIfTrue="1">
      <formula>N109=1</formula>
    </cfRule>
    <cfRule type="expression" dxfId="201" priority="20" stopIfTrue="1">
      <formula>N109=2</formula>
    </cfRule>
    <cfRule type="expression" dxfId="200" priority="21" stopIfTrue="1">
      <formula>N109=3</formula>
    </cfRule>
  </conditionalFormatting>
  <conditionalFormatting sqref="G20">
    <cfRule type="expression" dxfId="199" priority="13" stopIfTrue="1">
      <formula>N117=1</formula>
    </cfRule>
    <cfRule type="expression" dxfId="198" priority="14" stopIfTrue="1">
      <formula>N117=2</formula>
    </cfRule>
    <cfRule type="expression" dxfId="197" priority="15" stopIfTrue="1">
      <formula>N117=3</formula>
    </cfRule>
  </conditionalFormatting>
  <conditionalFormatting sqref="G13">
    <cfRule type="expression" dxfId="196" priority="16" stopIfTrue="1">
      <formula>O110=1</formula>
    </cfRule>
    <cfRule type="expression" dxfId="195" priority="17" stopIfTrue="1">
      <formula>O110=2</formula>
    </cfRule>
    <cfRule type="expression" dxfId="194" priority="18" stopIfTrue="1">
      <formula>O110=3</formula>
    </cfRule>
  </conditionalFormatting>
  <conditionalFormatting sqref="G23:H23">
    <cfRule type="expression" dxfId="193" priority="10" stopIfTrue="1">
      <formula>N122=1</formula>
    </cfRule>
    <cfRule type="expression" dxfId="192" priority="11" stopIfTrue="1">
      <formula>N122=2</formula>
    </cfRule>
    <cfRule type="expression" dxfId="191" priority="12" stopIfTrue="1">
      <formula>N122=3</formula>
    </cfRule>
  </conditionalFormatting>
  <conditionalFormatting sqref="G24:H24">
    <cfRule type="expression" dxfId="190" priority="7" stopIfTrue="1">
      <formula>N122=1</formula>
    </cfRule>
    <cfRule type="expression" dxfId="189" priority="8" stopIfTrue="1">
      <formula>N122=2</formula>
    </cfRule>
    <cfRule type="expression" dxfId="188" priority="9" stopIfTrue="1">
      <formula>N122=3</formula>
    </cfRule>
  </conditionalFormatting>
  <conditionalFormatting sqref="G27:H27">
    <cfRule type="expression" dxfId="187" priority="4" stopIfTrue="1">
      <formula>N127=1</formula>
    </cfRule>
    <cfRule type="expression" dxfId="186" priority="5" stopIfTrue="1">
      <formula>N127=2</formula>
    </cfRule>
    <cfRule type="expression" dxfId="185" priority="6" stopIfTrue="1">
      <formula>N127=3</formula>
    </cfRule>
  </conditionalFormatting>
  <conditionalFormatting sqref="I10">
    <cfRule type="expression" dxfId="184" priority="1" stopIfTrue="1">
      <formula>O107=1</formula>
    </cfRule>
    <cfRule type="expression" dxfId="183" priority="2" stopIfTrue="1">
      <formula>O107=2</formula>
    </cfRule>
    <cfRule type="expression" dxfId="182" priority="3" stopIfTrue="1">
      <formula>O107=3</formula>
    </cfRule>
  </conditionalFormatting>
  <conditionalFormatting sqref="E70:E75 E84:E86">
    <cfRule type="expression" dxfId="181" priority="73" stopIfTrue="1">
      <formula>#REF!=1</formula>
    </cfRule>
    <cfRule type="expression" dxfId="180" priority="74" stopIfTrue="1">
      <formula>#REF!=2</formula>
    </cfRule>
    <cfRule type="expression" dxfId="179" priority="75" stopIfTrue="1">
      <formula>#REF!=3</formula>
    </cfRule>
  </conditionalFormatting>
  <conditionalFormatting sqref="E76:E78 E82:E83">
    <cfRule type="expression" dxfId="178" priority="76" stopIfTrue="1">
      <formula>#REF!=1</formula>
    </cfRule>
    <cfRule type="expression" dxfId="177" priority="77" stopIfTrue="1">
      <formula>#REF!=2</formula>
    </cfRule>
    <cfRule type="expression" dxfId="176" priority="78" stopIfTrue="1">
      <formula>#REF!=3</formula>
    </cfRule>
  </conditionalFormatting>
  <conditionalFormatting sqref="E81">
    <cfRule type="expression" dxfId="175" priority="79" stopIfTrue="1">
      <formula>#REF!=1</formula>
    </cfRule>
    <cfRule type="expression" dxfId="174" priority="80" stopIfTrue="1">
      <formula>#REF!=2</formula>
    </cfRule>
    <cfRule type="expression" dxfId="173" priority="81" stopIfTrue="1">
      <formula>#REF!=3</formula>
    </cfRule>
  </conditionalFormatting>
  <conditionalFormatting sqref="E79:E80">
    <cfRule type="expression" dxfId="172" priority="82" stopIfTrue="1">
      <formula>#REF!=1</formula>
    </cfRule>
    <cfRule type="expression" dxfId="171" priority="83" stopIfTrue="1">
      <formula>#REF!=2</formula>
    </cfRule>
    <cfRule type="expression" dxfId="170" priority="84" stopIfTrue="1">
      <formula>#REF!=3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36"/>
  <sheetViews>
    <sheetView workbookViewId="0">
      <selection activeCell="Z24" sqref="Z24"/>
    </sheetView>
  </sheetViews>
  <sheetFormatPr defaultColWidth="4.28515625" defaultRowHeight="14.25" x14ac:dyDescent="0.25"/>
  <cols>
    <col min="1" max="1" width="14.28515625" style="1" customWidth="1"/>
    <col min="2" max="2" width="27.140625" style="2" customWidth="1"/>
    <col min="3" max="20" width="3.85546875" style="37" customWidth="1"/>
    <col min="21" max="22" width="6.7109375" style="37" customWidth="1"/>
    <col min="23" max="178" width="9.140625" style="2" customWidth="1"/>
    <col min="179" max="181" width="0.7109375" style="2" customWidth="1"/>
    <col min="182" max="182" width="10" style="2" bestFit="1" customWidth="1"/>
    <col min="183" max="183" width="21.7109375" style="2" customWidth="1"/>
    <col min="184" max="184" width="3.42578125" style="2" customWidth="1"/>
    <col min="185" max="16384" width="4.28515625" style="2"/>
  </cols>
  <sheetData>
    <row r="1" spans="1:248" ht="16.5" x14ac:dyDescent="0.25">
      <c r="B1" s="233" t="s">
        <v>205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48" ht="29.25" customHeight="1" x14ac:dyDescent="0.25">
      <c r="A2" s="3"/>
      <c r="B2" s="4"/>
      <c r="C2" s="5"/>
      <c r="D2" s="5"/>
      <c r="E2" s="5"/>
      <c r="F2" s="5"/>
      <c r="G2" s="234" t="s">
        <v>206</v>
      </c>
      <c r="H2" s="234"/>
      <c r="I2" s="234"/>
      <c r="J2" s="234"/>
      <c r="K2" s="234"/>
      <c r="L2" s="234"/>
      <c r="M2" s="234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</row>
    <row r="3" spans="1:248" ht="21" customHeight="1" x14ac:dyDescent="0.25">
      <c r="A3" s="7"/>
      <c r="B3" s="8" t="s">
        <v>0</v>
      </c>
      <c r="C3" s="232" t="s">
        <v>197</v>
      </c>
      <c r="D3" s="232"/>
      <c r="E3" s="235" t="s">
        <v>239</v>
      </c>
      <c r="F3" s="235"/>
      <c r="G3" s="232" t="s">
        <v>198</v>
      </c>
      <c r="H3" s="232"/>
      <c r="I3" s="235" t="s">
        <v>199</v>
      </c>
      <c r="J3" s="235"/>
      <c r="K3" s="232" t="s">
        <v>200</v>
      </c>
      <c r="L3" s="232"/>
      <c r="M3" s="232" t="s">
        <v>201</v>
      </c>
      <c r="N3" s="232"/>
      <c r="O3" s="232" t="s">
        <v>202</v>
      </c>
      <c r="P3" s="232"/>
      <c r="Q3" s="232" t="s">
        <v>203</v>
      </c>
      <c r="R3" s="232"/>
      <c r="S3" s="232" t="s">
        <v>204</v>
      </c>
      <c r="T3" s="232"/>
      <c r="U3" s="9" t="s">
        <v>1</v>
      </c>
      <c r="V3" s="9" t="s">
        <v>2</v>
      </c>
    </row>
    <row r="4" spans="1:248" ht="14.1" customHeight="1" x14ac:dyDescent="0.25">
      <c r="A4" s="10" t="s">
        <v>15</v>
      </c>
      <c r="B4" s="11" t="s">
        <v>34</v>
      </c>
      <c r="C4" s="222" t="s">
        <v>6</v>
      </c>
      <c r="D4" s="227">
        <v>10</v>
      </c>
      <c r="E4" s="18"/>
      <c r="F4" s="228"/>
      <c r="G4" s="18"/>
      <c r="H4" s="228"/>
      <c r="I4" s="18"/>
      <c r="J4" s="228"/>
      <c r="K4" s="18"/>
      <c r="L4" s="228"/>
      <c r="M4" s="18"/>
      <c r="N4" s="228"/>
      <c r="O4" s="18"/>
      <c r="P4" s="228"/>
      <c r="Q4" s="18"/>
      <c r="R4" s="228"/>
      <c r="S4" s="18"/>
      <c r="T4" s="228"/>
      <c r="U4" s="20">
        <f t="shared" ref="U4:U31" si="0">D4+F4+H4+J4+L4+R4+T4+N4+P4</f>
        <v>10</v>
      </c>
      <c r="V4" s="21" t="s">
        <v>10</v>
      </c>
    </row>
    <row r="5" spans="1:248" ht="14.1" customHeight="1" x14ac:dyDescent="0.25">
      <c r="A5" s="10" t="s">
        <v>15</v>
      </c>
      <c r="B5" s="11" t="s">
        <v>20</v>
      </c>
      <c r="C5" s="225" t="s">
        <v>13</v>
      </c>
      <c r="D5" s="231">
        <v>8</v>
      </c>
      <c r="E5" s="18"/>
      <c r="F5" s="228"/>
      <c r="G5" s="18"/>
      <c r="H5" s="228"/>
      <c r="I5" s="18"/>
      <c r="J5" s="228"/>
      <c r="K5" s="18"/>
      <c r="L5" s="228"/>
      <c r="M5" s="18"/>
      <c r="N5" s="228"/>
      <c r="O5" s="18"/>
      <c r="P5" s="228"/>
      <c r="Q5" s="18"/>
      <c r="R5" s="228"/>
      <c r="S5" s="18"/>
      <c r="T5" s="228"/>
      <c r="U5" s="20">
        <f t="shared" si="0"/>
        <v>8</v>
      </c>
      <c r="V5" s="21" t="s">
        <v>14</v>
      </c>
    </row>
    <row r="6" spans="1:248" ht="14.1" customHeight="1" x14ac:dyDescent="0.25">
      <c r="A6" s="10" t="s">
        <v>11</v>
      </c>
      <c r="B6" s="11" t="s">
        <v>29</v>
      </c>
      <c r="C6" s="223" t="s">
        <v>9</v>
      </c>
      <c r="D6" s="229">
        <v>6</v>
      </c>
      <c r="E6" s="18"/>
      <c r="F6" s="228"/>
      <c r="G6" s="18"/>
      <c r="H6" s="228"/>
      <c r="I6" s="18"/>
      <c r="J6" s="228"/>
      <c r="K6" s="18"/>
      <c r="L6" s="228"/>
      <c r="M6" s="18"/>
      <c r="N6" s="228"/>
      <c r="O6" s="18"/>
      <c r="P6" s="228"/>
      <c r="Q6" s="18"/>
      <c r="R6" s="228"/>
      <c r="S6" s="18"/>
      <c r="T6" s="228"/>
      <c r="U6" s="20">
        <f t="shared" si="0"/>
        <v>6</v>
      </c>
      <c r="V6" s="21" t="s">
        <v>19</v>
      </c>
    </row>
    <row r="7" spans="1:248" ht="14.1" customHeight="1" x14ac:dyDescent="0.25">
      <c r="A7" s="10" t="s">
        <v>11</v>
      </c>
      <c r="B7" s="11" t="s">
        <v>31</v>
      </c>
      <c r="C7" s="14" t="s">
        <v>5</v>
      </c>
      <c r="D7" s="15">
        <v>5</v>
      </c>
      <c r="E7" s="18"/>
      <c r="F7" s="228"/>
      <c r="G7" s="18"/>
      <c r="H7" s="228"/>
      <c r="I7" s="18"/>
      <c r="J7" s="228"/>
      <c r="K7" s="18"/>
      <c r="L7" s="228"/>
      <c r="M7" s="18"/>
      <c r="N7" s="228"/>
      <c r="O7" s="18"/>
      <c r="P7" s="228"/>
      <c r="Q7" s="18"/>
      <c r="R7" s="228"/>
      <c r="S7" s="18"/>
      <c r="T7" s="228"/>
      <c r="U7" s="20">
        <f t="shared" si="0"/>
        <v>5</v>
      </c>
      <c r="V7" s="27" t="s">
        <v>21</v>
      </c>
    </row>
    <row r="8" spans="1:248" ht="14.1" customHeight="1" x14ac:dyDescent="0.25">
      <c r="A8" s="10" t="s">
        <v>15</v>
      </c>
      <c r="B8" s="11" t="s">
        <v>50</v>
      </c>
      <c r="C8" s="226" t="s">
        <v>8</v>
      </c>
      <c r="D8" s="229">
        <v>4</v>
      </c>
      <c r="E8" s="18"/>
      <c r="F8" s="228"/>
      <c r="G8" s="18"/>
      <c r="H8" s="228"/>
      <c r="I8" s="18"/>
      <c r="J8" s="228"/>
      <c r="K8" s="18"/>
      <c r="L8" s="228"/>
      <c r="M8" s="18"/>
      <c r="N8" s="228"/>
      <c r="O8" s="18"/>
      <c r="P8" s="228"/>
      <c r="Q8" s="18"/>
      <c r="R8" s="228"/>
      <c r="S8" s="18"/>
      <c r="T8" s="228"/>
      <c r="U8" s="20">
        <f t="shared" si="0"/>
        <v>4</v>
      </c>
      <c r="V8" s="27" t="s">
        <v>23</v>
      </c>
    </row>
    <row r="9" spans="1:248" ht="14.1" customHeight="1" x14ac:dyDescent="0.25">
      <c r="A9" s="28" t="s">
        <v>24</v>
      </c>
      <c r="B9" s="11" t="s">
        <v>86</v>
      </c>
      <c r="C9" s="14" t="s">
        <v>7</v>
      </c>
      <c r="D9" s="15">
        <v>3</v>
      </c>
      <c r="E9" s="18"/>
      <c r="F9" s="228"/>
      <c r="G9" s="18"/>
      <c r="H9" s="228"/>
      <c r="I9" s="18"/>
      <c r="J9" s="228"/>
      <c r="K9" s="18"/>
      <c r="L9" s="228"/>
      <c r="M9" s="18"/>
      <c r="N9" s="228"/>
      <c r="O9" s="18"/>
      <c r="P9" s="228"/>
      <c r="Q9" s="18"/>
      <c r="R9" s="228"/>
      <c r="S9" s="18"/>
      <c r="T9" s="228"/>
      <c r="U9" s="20">
        <f t="shared" si="0"/>
        <v>3</v>
      </c>
      <c r="V9" s="27" t="s">
        <v>26</v>
      </c>
    </row>
    <row r="10" spans="1:248" ht="14.1" customHeight="1" x14ac:dyDescent="0.25">
      <c r="A10" s="28" t="s">
        <v>24</v>
      </c>
      <c r="B10" s="11" t="s">
        <v>33</v>
      </c>
      <c r="C10" s="224" t="s">
        <v>17</v>
      </c>
      <c r="D10" s="230">
        <v>2</v>
      </c>
      <c r="E10" s="18"/>
      <c r="F10" s="228"/>
      <c r="G10" s="18"/>
      <c r="H10" s="228"/>
      <c r="I10" s="18"/>
      <c r="J10" s="228"/>
      <c r="K10" s="18"/>
      <c r="L10" s="228"/>
      <c r="M10" s="18"/>
      <c r="N10" s="228"/>
      <c r="O10" s="18"/>
      <c r="P10" s="228"/>
      <c r="Q10" s="18"/>
      <c r="R10" s="228"/>
      <c r="S10" s="18"/>
      <c r="T10" s="228"/>
      <c r="U10" s="20">
        <f t="shared" si="0"/>
        <v>2</v>
      </c>
      <c r="V10" s="27" t="s">
        <v>28</v>
      </c>
    </row>
    <row r="11" spans="1:248" ht="14.1" customHeight="1" x14ac:dyDescent="0.25">
      <c r="A11" s="28" t="s">
        <v>24</v>
      </c>
      <c r="B11" s="11" t="s">
        <v>25</v>
      </c>
      <c r="C11" s="18" t="s">
        <v>18</v>
      </c>
      <c r="D11" s="19">
        <v>1</v>
      </c>
      <c r="E11" s="18"/>
      <c r="F11" s="228"/>
      <c r="G11" s="18"/>
      <c r="H11" s="228"/>
      <c r="I11" s="18"/>
      <c r="J11" s="228"/>
      <c r="K11" s="18"/>
      <c r="L11" s="228"/>
      <c r="M11" s="18"/>
      <c r="N11" s="228"/>
      <c r="O11" s="18"/>
      <c r="P11" s="228"/>
      <c r="Q11" s="18"/>
      <c r="R11" s="228"/>
      <c r="S11" s="18"/>
      <c r="T11" s="228"/>
      <c r="U11" s="20">
        <f t="shared" si="0"/>
        <v>1</v>
      </c>
      <c r="V11" s="27" t="s">
        <v>30</v>
      </c>
    </row>
    <row r="12" spans="1:248" ht="14.1" customHeight="1" x14ac:dyDescent="0.25">
      <c r="A12" s="10" t="s">
        <v>3</v>
      </c>
      <c r="B12" s="11" t="s">
        <v>4</v>
      </c>
      <c r="C12" s="18"/>
      <c r="D12" s="228"/>
      <c r="E12" s="18"/>
      <c r="F12" s="228"/>
      <c r="G12" s="18"/>
      <c r="H12" s="228"/>
      <c r="I12" s="18"/>
      <c r="J12" s="228"/>
      <c r="K12" s="18"/>
      <c r="L12" s="228"/>
      <c r="M12" s="18"/>
      <c r="N12" s="228"/>
      <c r="O12" s="18"/>
      <c r="P12" s="228"/>
      <c r="Q12" s="18"/>
      <c r="R12" s="228"/>
      <c r="S12" s="18"/>
      <c r="T12" s="228"/>
      <c r="U12" s="20">
        <f t="shared" si="0"/>
        <v>0</v>
      </c>
      <c r="V12" s="27"/>
    </row>
    <row r="13" spans="1:248" ht="14.1" customHeight="1" x14ac:dyDescent="0.25">
      <c r="A13" s="10" t="s">
        <v>11</v>
      </c>
      <c r="B13" s="29" t="s">
        <v>12</v>
      </c>
      <c r="C13" s="18"/>
      <c r="D13" s="228"/>
      <c r="E13" s="18"/>
      <c r="F13" s="228"/>
      <c r="G13" s="18"/>
      <c r="H13" s="228"/>
      <c r="I13" s="18"/>
      <c r="J13" s="228"/>
      <c r="K13" s="18"/>
      <c r="L13" s="228"/>
      <c r="M13" s="18"/>
      <c r="N13" s="228"/>
      <c r="O13" s="18"/>
      <c r="P13" s="228"/>
      <c r="Q13" s="18"/>
      <c r="R13" s="228"/>
      <c r="S13" s="18"/>
      <c r="T13" s="228"/>
      <c r="U13" s="20">
        <f t="shared" si="0"/>
        <v>0</v>
      </c>
      <c r="V13" s="27"/>
    </row>
    <row r="14" spans="1:248" ht="14.1" customHeight="1" x14ac:dyDescent="0.25">
      <c r="A14" s="10" t="s">
        <v>15</v>
      </c>
      <c r="B14" s="35" t="s">
        <v>16</v>
      </c>
      <c r="C14" s="18"/>
      <c r="D14" s="228"/>
      <c r="E14" s="18"/>
      <c r="F14" s="228"/>
      <c r="G14" s="18"/>
      <c r="H14" s="228"/>
      <c r="I14" s="18"/>
      <c r="J14" s="228"/>
      <c r="K14" s="18"/>
      <c r="L14" s="228"/>
      <c r="M14" s="18"/>
      <c r="N14" s="228"/>
      <c r="O14" s="18"/>
      <c r="P14" s="228"/>
      <c r="Q14" s="18"/>
      <c r="R14" s="228"/>
      <c r="S14" s="18"/>
      <c r="T14" s="228"/>
      <c r="U14" s="20">
        <f t="shared" si="0"/>
        <v>0</v>
      </c>
      <c r="V14" s="27"/>
      <c r="Y14" s="2" t="s">
        <v>35</v>
      </c>
    </row>
    <row r="15" spans="1:248" ht="14.1" customHeight="1" x14ac:dyDescent="0.25">
      <c r="A15" s="10" t="s">
        <v>15</v>
      </c>
      <c r="B15" s="29" t="s">
        <v>22</v>
      </c>
      <c r="C15" s="18"/>
      <c r="D15" s="228"/>
      <c r="E15" s="18"/>
      <c r="F15" s="228"/>
      <c r="G15" s="18"/>
      <c r="H15" s="228"/>
      <c r="I15" s="18"/>
      <c r="J15" s="228"/>
      <c r="K15" s="18"/>
      <c r="L15" s="228"/>
      <c r="M15" s="18"/>
      <c r="N15" s="228"/>
      <c r="O15" s="18"/>
      <c r="P15" s="228"/>
      <c r="Q15" s="18"/>
      <c r="R15" s="228"/>
      <c r="S15" s="18"/>
      <c r="T15" s="228"/>
      <c r="U15" s="20">
        <f t="shared" si="0"/>
        <v>0</v>
      </c>
      <c r="V15" s="27"/>
    </row>
    <row r="16" spans="1:248" ht="14.1" customHeight="1" x14ac:dyDescent="0.25">
      <c r="A16" s="28" t="s">
        <v>24</v>
      </c>
      <c r="B16" s="29" t="s">
        <v>27</v>
      </c>
      <c r="C16" s="18"/>
      <c r="D16" s="228"/>
      <c r="E16" s="18"/>
      <c r="F16" s="228"/>
      <c r="G16" s="18"/>
      <c r="H16" s="228"/>
      <c r="I16" s="18"/>
      <c r="J16" s="228"/>
      <c r="K16" s="18"/>
      <c r="L16" s="228"/>
      <c r="M16" s="18"/>
      <c r="N16" s="228"/>
      <c r="O16" s="18"/>
      <c r="P16" s="228"/>
      <c r="Q16" s="18"/>
      <c r="R16" s="228"/>
      <c r="S16" s="18"/>
      <c r="T16" s="228"/>
      <c r="U16" s="20">
        <f t="shared" si="0"/>
        <v>0</v>
      </c>
      <c r="V16" s="27"/>
    </row>
    <row r="17" spans="1:22" ht="14.1" customHeight="1" x14ac:dyDescent="0.25">
      <c r="A17" s="10" t="s">
        <v>15</v>
      </c>
      <c r="B17" s="11" t="s">
        <v>36</v>
      </c>
      <c r="C17" s="18"/>
      <c r="D17" s="228"/>
      <c r="E17" s="18"/>
      <c r="F17" s="228"/>
      <c r="G17" s="18"/>
      <c r="H17" s="228"/>
      <c r="I17" s="18"/>
      <c r="J17" s="228"/>
      <c r="K17" s="18"/>
      <c r="L17" s="228"/>
      <c r="M17" s="18"/>
      <c r="N17" s="228"/>
      <c r="O17" s="18"/>
      <c r="P17" s="228"/>
      <c r="Q17" s="18"/>
      <c r="R17" s="228"/>
      <c r="S17" s="18"/>
      <c r="T17" s="228"/>
      <c r="U17" s="20">
        <f t="shared" si="0"/>
        <v>0</v>
      </c>
      <c r="V17" s="27"/>
    </row>
    <row r="18" spans="1:22" ht="14.1" customHeight="1" x14ac:dyDescent="0.25">
      <c r="A18" s="10" t="s">
        <v>37</v>
      </c>
      <c r="B18" s="11" t="s">
        <v>38</v>
      </c>
      <c r="C18" s="18"/>
      <c r="D18" s="228"/>
      <c r="E18" s="18"/>
      <c r="F18" s="228"/>
      <c r="G18" s="18"/>
      <c r="H18" s="228"/>
      <c r="I18" s="18"/>
      <c r="J18" s="228"/>
      <c r="K18" s="18"/>
      <c r="L18" s="228"/>
      <c r="M18" s="18"/>
      <c r="N18" s="228"/>
      <c r="O18" s="18"/>
      <c r="P18" s="228"/>
      <c r="Q18" s="18"/>
      <c r="R18" s="228"/>
      <c r="S18" s="18"/>
      <c r="T18" s="228"/>
      <c r="U18" s="20">
        <f t="shared" si="0"/>
        <v>0</v>
      </c>
      <c r="V18" s="27"/>
    </row>
    <row r="19" spans="1:22" ht="14.1" customHeight="1" x14ac:dyDescent="0.25">
      <c r="A19" s="10" t="s">
        <v>39</v>
      </c>
      <c r="B19" s="11" t="s">
        <v>40</v>
      </c>
      <c r="C19" s="18"/>
      <c r="D19" s="228"/>
      <c r="E19" s="18"/>
      <c r="F19" s="228"/>
      <c r="G19" s="18"/>
      <c r="H19" s="228"/>
      <c r="I19" s="18"/>
      <c r="J19" s="228"/>
      <c r="K19" s="18"/>
      <c r="L19" s="228"/>
      <c r="M19" s="18"/>
      <c r="N19" s="228"/>
      <c r="O19" s="18"/>
      <c r="P19" s="228"/>
      <c r="Q19" s="18"/>
      <c r="R19" s="228"/>
      <c r="S19" s="18"/>
      <c r="T19" s="228"/>
      <c r="U19" s="20">
        <f t="shared" si="0"/>
        <v>0</v>
      </c>
      <c r="V19" s="27"/>
    </row>
    <row r="20" spans="1:22" ht="14.1" customHeight="1" x14ac:dyDescent="0.25">
      <c r="A20" s="10" t="s">
        <v>15</v>
      </c>
      <c r="B20" s="11" t="s">
        <v>41</v>
      </c>
      <c r="C20" s="18"/>
      <c r="D20" s="228"/>
      <c r="E20" s="18"/>
      <c r="F20" s="228"/>
      <c r="G20" s="18"/>
      <c r="H20" s="228"/>
      <c r="I20" s="18"/>
      <c r="J20" s="228"/>
      <c r="K20" s="18"/>
      <c r="L20" s="228"/>
      <c r="M20" s="18"/>
      <c r="N20" s="228"/>
      <c r="O20" s="18"/>
      <c r="P20" s="228"/>
      <c r="Q20" s="18"/>
      <c r="R20" s="228"/>
      <c r="S20" s="18"/>
      <c r="T20" s="228"/>
      <c r="U20" s="20">
        <f t="shared" si="0"/>
        <v>0</v>
      </c>
      <c r="V20" s="27"/>
    </row>
    <row r="21" spans="1:22" ht="14.1" customHeight="1" x14ac:dyDescent="0.25">
      <c r="A21" s="28" t="s">
        <v>24</v>
      </c>
      <c r="B21" s="11" t="s">
        <v>42</v>
      </c>
      <c r="C21" s="18"/>
      <c r="D21" s="228"/>
      <c r="E21" s="18"/>
      <c r="F21" s="228"/>
      <c r="G21" s="18"/>
      <c r="H21" s="228"/>
      <c r="I21" s="18"/>
      <c r="J21" s="228"/>
      <c r="K21" s="18"/>
      <c r="L21" s="228"/>
      <c r="M21" s="18"/>
      <c r="N21" s="228"/>
      <c r="O21" s="18"/>
      <c r="P21" s="228"/>
      <c r="Q21" s="18"/>
      <c r="R21" s="228"/>
      <c r="S21" s="18"/>
      <c r="T21" s="228"/>
      <c r="U21" s="20">
        <f t="shared" si="0"/>
        <v>0</v>
      </c>
      <c r="V21" s="27"/>
    </row>
    <row r="22" spans="1:22" ht="14.1" customHeight="1" x14ac:dyDescent="0.25">
      <c r="A22" s="30" t="s">
        <v>43</v>
      </c>
      <c r="B22" s="11" t="s">
        <v>44</v>
      </c>
      <c r="C22" s="18"/>
      <c r="D22" s="228"/>
      <c r="E22" s="18"/>
      <c r="F22" s="228"/>
      <c r="G22" s="18"/>
      <c r="H22" s="228"/>
      <c r="I22" s="18"/>
      <c r="J22" s="228"/>
      <c r="K22" s="18"/>
      <c r="L22" s="228"/>
      <c r="M22" s="18"/>
      <c r="N22" s="228"/>
      <c r="O22" s="18"/>
      <c r="P22" s="228"/>
      <c r="Q22" s="18"/>
      <c r="R22" s="228"/>
      <c r="S22" s="18"/>
      <c r="T22" s="228"/>
      <c r="U22" s="20">
        <f t="shared" si="0"/>
        <v>0</v>
      </c>
      <c r="V22" s="27"/>
    </row>
    <row r="23" spans="1:22" ht="14.1" customHeight="1" x14ac:dyDescent="0.25">
      <c r="A23" s="10" t="s">
        <v>45</v>
      </c>
      <c r="B23" s="11" t="s">
        <v>46</v>
      </c>
      <c r="C23" s="18"/>
      <c r="D23" s="228"/>
      <c r="E23" s="18"/>
      <c r="F23" s="228"/>
      <c r="G23" s="18"/>
      <c r="H23" s="228"/>
      <c r="I23" s="18"/>
      <c r="J23" s="228"/>
      <c r="K23" s="18"/>
      <c r="L23" s="228"/>
      <c r="M23" s="18"/>
      <c r="N23" s="228"/>
      <c r="O23" s="18"/>
      <c r="P23" s="228"/>
      <c r="Q23" s="18"/>
      <c r="R23" s="228"/>
      <c r="S23" s="18"/>
      <c r="T23" s="228"/>
      <c r="U23" s="20">
        <f t="shared" si="0"/>
        <v>0</v>
      </c>
      <c r="V23" s="27"/>
    </row>
    <row r="24" spans="1:22" ht="14.1" customHeight="1" x14ac:dyDescent="0.25">
      <c r="A24" s="28" t="s">
        <v>24</v>
      </c>
      <c r="B24" s="11" t="s">
        <v>47</v>
      </c>
      <c r="C24" s="18"/>
      <c r="D24" s="228"/>
      <c r="E24" s="18"/>
      <c r="F24" s="228"/>
      <c r="G24" s="18"/>
      <c r="H24" s="228"/>
      <c r="I24" s="18"/>
      <c r="J24" s="228"/>
      <c r="K24" s="18"/>
      <c r="L24" s="228"/>
      <c r="M24" s="18"/>
      <c r="N24" s="228"/>
      <c r="O24" s="18"/>
      <c r="P24" s="228"/>
      <c r="Q24" s="18"/>
      <c r="R24" s="228"/>
      <c r="S24" s="18"/>
      <c r="T24" s="228"/>
      <c r="U24" s="20">
        <f t="shared" si="0"/>
        <v>0</v>
      </c>
      <c r="V24" s="27"/>
    </row>
    <row r="25" spans="1:22" ht="14.1" customHeight="1" x14ac:dyDescent="0.25">
      <c r="A25" s="28" t="s">
        <v>24</v>
      </c>
      <c r="B25" s="11" t="s">
        <v>48</v>
      </c>
      <c r="C25" s="18"/>
      <c r="D25" s="228"/>
      <c r="E25" s="18"/>
      <c r="F25" s="228"/>
      <c r="G25" s="18"/>
      <c r="H25" s="228"/>
      <c r="I25" s="18"/>
      <c r="J25" s="228"/>
      <c r="K25" s="18"/>
      <c r="L25" s="228"/>
      <c r="M25" s="18"/>
      <c r="N25" s="228"/>
      <c r="O25" s="18"/>
      <c r="P25" s="228"/>
      <c r="Q25" s="18"/>
      <c r="R25" s="228"/>
      <c r="S25" s="18"/>
      <c r="T25" s="228"/>
      <c r="U25" s="20">
        <f t="shared" si="0"/>
        <v>0</v>
      </c>
      <c r="V25" s="27"/>
    </row>
    <row r="26" spans="1:22" ht="14.1" customHeight="1" x14ac:dyDescent="0.25">
      <c r="A26" s="10" t="s">
        <v>15</v>
      </c>
      <c r="B26" s="11" t="s">
        <v>49</v>
      </c>
      <c r="C26" s="18"/>
      <c r="D26" s="228"/>
      <c r="E26" s="18"/>
      <c r="F26" s="228"/>
      <c r="G26" s="18"/>
      <c r="H26" s="228"/>
      <c r="I26" s="18"/>
      <c r="J26" s="228"/>
      <c r="K26" s="18"/>
      <c r="L26" s="228"/>
      <c r="M26" s="18"/>
      <c r="N26" s="228"/>
      <c r="O26" s="18"/>
      <c r="P26" s="228"/>
      <c r="Q26" s="18"/>
      <c r="R26" s="228"/>
      <c r="S26" s="18"/>
      <c r="T26" s="228"/>
      <c r="U26" s="20">
        <f t="shared" si="0"/>
        <v>0</v>
      </c>
      <c r="V26" s="27"/>
    </row>
    <row r="27" spans="1:22" ht="14.1" customHeight="1" x14ac:dyDescent="0.25">
      <c r="A27" s="10" t="s">
        <v>15</v>
      </c>
      <c r="B27" s="11" t="s">
        <v>51</v>
      </c>
      <c r="C27" s="18"/>
      <c r="D27" s="228"/>
      <c r="E27" s="18"/>
      <c r="F27" s="228"/>
      <c r="G27" s="18"/>
      <c r="H27" s="228"/>
      <c r="I27" s="18"/>
      <c r="J27" s="228"/>
      <c r="K27" s="18"/>
      <c r="L27" s="228"/>
      <c r="M27" s="18"/>
      <c r="N27" s="228"/>
      <c r="O27" s="18"/>
      <c r="P27" s="228"/>
      <c r="Q27" s="18"/>
      <c r="R27" s="228"/>
      <c r="S27" s="18"/>
      <c r="T27" s="228"/>
      <c r="U27" s="20">
        <f t="shared" si="0"/>
        <v>0</v>
      </c>
      <c r="V27" s="27"/>
    </row>
    <row r="28" spans="1:22" ht="14.1" customHeight="1" x14ac:dyDescent="0.25">
      <c r="A28" s="10" t="s">
        <v>52</v>
      </c>
      <c r="B28" s="23" t="s">
        <v>53</v>
      </c>
      <c r="C28" s="18"/>
      <c r="D28" s="228"/>
      <c r="E28" s="18"/>
      <c r="F28" s="228"/>
      <c r="G28" s="18"/>
      <c r="H28" s="228"/>
      <c r="I28" s="18"/>
      <c r="J28" s="228"/>
      <c r="K28" s="18"/>
      <c r="L28" s="228"/>
      <c r="M28" s="18"/>
      <c r="N28" s="228"/>
      <c r="O28" s="18"/>
      <c r="P28" s="228"/>
      <c r="Q28" s="18"/>
      <c r="R28" s="228"/>
      <c r="S28" s="18"/>
      <c r="T28" s="228"/>
      <c r="U28" s="20">
        <f t="shared" si="0"/>
        <v>0</v>
      </c>
      <c r="V28" s="27"/>
    </row>
    <row r="29" spans="1:22" ht="14.1" customHeight="1" x14ac:dyDescent="0.25">
      <c r="A29" s="10" t="s">
        <v>15</v>
      </c>
      <c r="B29" s="11" t="s">
        <v>54</v>
      </c>
      <c r="C29" s="18"/>
      <c r="D29" s="228"/>
      <c r="E29" s="18"/>
      <c r="F29" s="228"/>
      <c r="G29" s="18"/>
      <c r="H29" s="228"/>
      <c r="I29" s="18"/>
      <c r="J29" s="228"/>
      <c r="K29" s="18"/>
      <c r="L29" s="228"/>
      <c r="M29" s="18"/>
      <c r="N29" s="228"/>
      <c r="O29" s="18"/>
      <c r="P29" s="228"/>
      <c r="Q29" s="18"/>
      <c r="R29" s="228"/>
      <c r="S29" s="18"/>
      <c r="T29" s="228"/>
      <c r="U29" s="20">
        <f t="shared" si="0"/>
        <v>0</v>
      </c>
      <c r="V29" s="27"/>
    </row>
    <row r="30" spans="1:22" ht="14.1" customHeight="1" x14ac:dyDescent="0.25">
      <c r="A30" s="28" t="s">
        <v>24</v>
      </c>
      <c r="B30" s="11" t="s">
        <v>55</v>
      </c>
      <c r="C30" s="18"/>
      <c r="D30" s="228"/>
      <c r="E30" s="18"/>
      <c r="F30" s="228"/>
      <c r="G30" s="18"/>
      <c r="H30" s="228"/>
      <c r="I30" s="18"/>
      <c r="J30" s="228"/>
      <c r="K30" s="18"/>
      <c r="L30" s="228"/>
      <c r="M30" s="18"/>
      <c r="N30" s="228"/>
      <c r="O30" s="18"/>
      <c r="P30" s="228"/>
      <c r="Q30" s="18"/>
      <c r="R30" s="228"/>
      <c r="S30" s="18"/>
      <c r="T30" s="228"/>
      <c r="U30" s="20">
        <f t="shared" si="0"/>
        <v>0</v>
      </c>
      <c r="V30" s="27"/>
    </row>
    <row r="31" spans="1:22" ht="14.1" customHeight="1" x14ac:dyDescent="0.25">
      <c r="A31" s="1" t="s">
        <v>15</v>
      </c>
      <c r="B31" s="11" t="s">
        <v>56</v>
      </c>
      <c r="C31" s="18"/>
      <c r="D31" s="228"/>
      <c r="E31" s="18"/>
      <c r="F31" s="228"/>
      <c r="G31" s="18"/>
      <c r="H31" s="228"/>
      <c r="I31" s="18"/>
      <c r="J31" s="228"/>
      <c r="K31" s="18"/>
      <c r="L31" s="228"/>
      <c r="M31" s="18"/>
      <c r="N31" s="228"/>
      <c r="O31" s="18"/>
      <c r="P31" s="228"/>
      <c r="Q31" s="18"/>
      <c r="R31" s="228"/>
      <c r="S31" s="18"/>
      <c r="T31" s="228"/>
      <c r="U31" s="20">
        <f t="shared" si="0"/>
        <v>0</v>
      </c>
      <c r="V31" s="27"/>
    </row>
    <row r="32" spans="1:22" ht="8.25" customHeight="1" thickBot="1" x14ac:dyDescent="0.3">
      <c r="A32" s="31"/>
      <c r="B32" s="32"/>
      <c r="C32" s="32"/>
      <c r="D32" s="32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32"/>
      <c r="P32" s="32"/>
      <c r="Q32" s="80"/>
      <c r="R32" s="81"/>
      <c r="S32" s="32"/>
      <c r="T32" s="32"/>
      <c r="U32" s="33"/>
      <c r="V32" s="33"/>
    </row>
    <row r="33" spans="1:22" ht="14.1" customHeight="1" x14ac:dyDescent="0.25">
      <c r="A33" s="34" t="s">
        <v>57</v>
      </c>
      <c r="B33" s="35" t="s">
        <v>16</v>
      </c>
      <c r="C33" s="24" t="s">
        <v>32</v>
      </c>
      <c r="D33" s="78"/>
      <c r="E33" s="12"/>
      <c r="F33" s="22"/>
      <c r="G33" s="79"/>
      <c r="H33" s="26"/>
      <c r="I33" s="24"/>
      <c r="J33" s="20"/>
      <c r="K33" s="79"/>
      <c r="L33" s="26"/>
      <c r="M33" s="24"/>
      <c r="N33" s="20"/>
      <c r="O33" s="24"/>
      <c r="P33" s="20"/>
      <c r="Q33" s="18"/>
      <c r="R33" s="19"/>
      <c r="S33" s="12"/>
      <c r="T33" s="13"/>
      <c r="U33" s="20"/>
      <c r="V33" s="25">
        <v>2</v>
      </c>
    </row>
    <row r="34" spans="1:22" ht="15" x14ac:dyDescent="0.25">
      <c r="B34" s="23" t="s">
        <v>58</v>
      </c>
      <c r="C34" s="16" t="s">
        <v>8</v>
      </c>
      <c r="D34" s="17">
        <v>4</v>
      </c>
      <c r="E34" s="14"/>
      <c r="F34" s="15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20"/>
      <c r="V34" s="36" t="s">
        <v>10</v>
      </c>
    </row>
    <row r="35" spans="1:22" ht="14.1" customHeight="1" x14ac:dyDescent="0.25">
      <c r="B35" s="23" t="s">
        <v>53</v>
      </c>
      <c r="C35" s="24"/>
      <c r="D35" s="13"/>
      <c r="E35" s="12"/>
      <c r="F35" s="13"/>
      <c r="G35" s="24"/>
      <c r="H35" s="20"/>
      <c r="I35" s="12"/>
      <c r="J35" s="13"/>
      <c r="K35" s="12"/>
      <c r="L35" s="13"/>
      <c r="M35" s="12"/>
      <c r="N35" s="13"/>
      <c r="O35" s="12"/>
      <c r="P35" s="13"/>
      <c r="Q35" s="12"/>
      <c r="R35" s="13"/>
      <c r="S35" s="12"/>
      <c r="T35" s="13"/>
      <c r="U35" s="20"/>
      <c r="V35" s="25">
        <v>0</v>
      </c>
    </row>
    <row r="36" spans="1:22" ht="15" x14ac:dyDescent="0.25">
      <c r="B36" s="23" t="s">
        <v>59</v>
      </c>
      <c r="C36" s="24" t="s">
        <v>238</v>
      </c>
      <c r="D36" s="13"/>
      <c r="E36" s="12"/>
      <c r="F36" s="13"/>
      <c r="G36" s="24"/>
      <c r="H36" s="20"/>
      <c r="I36" s="12"/>
      <c r="J36" s="13"/>
      <c r="K36" s="12"/>
      <c r="L36" s="13"/>
      <c r="M36" s="12"/>
      <c r="N36" s="13"/>
      <c r="O36" s="12"/>
      <c r="P36" s="13"/>
      <c r="Q36" s="24"/>
      <c r="R36" s="13"/>
      <c r="S36" s="12"/>
      <c r="T36" s="13"/>
      <c r="U36" s="20"/>
      <c r="V36" s="25">
        <v>3</v>
      </c>
    </row>
  </sheetData>
  <protectedRanges>
    <protectedRange sqref="B8:B9 B4 B17:B26" name="Diapazons1_19"/>
    <protectedRange sqref="A4" name="Diapazons1_2_3"/>
    <protectedRange sqref="B27:B28 B5" name="Diapazons1_9"/>
    <protectedRange sqref="A5:A30" name="Diapazons1_6_2_1"/>
    <protectedRange sqref="B29:B31 B6:B7" name="Diapazons1_3"/>
    <protectedRange sqref="B33 B13:B16 B35" name="Diapazons1_6"/>
    <protectedRange sqref="B34" name="Diapazons1_1"/>
    <protectedRange sqref="B11:B12" name="Diapazons1_2"/>
    <protectedRange sqref="B10" name="Diapazons1_7"/>
    <protectedRange sqref="B36" name="Diapazons1_4"/>
  </protectedRanges>
  <sortState ref="A4:U31">
    <sortCondition descending="1" ref="U4:U31"/>
  </sortState>
  <mergeCells count="11">
    <mergeCell ref="S3:T3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5"/>
  <sheetViews>
    <sheetView tabSelected="1" zoomScale="90" zoomScaleNormal="90" workbookViewId="0">
      <selection activeCell="J26" sqref="J26"/>
    </sheetView>
  </sheetViews>
  <sheetFormatPr defaultRowHeight="12.75" x14ac:dyDescent="0.2"/>
  <cols>
    <col min="1" max="1" width="3.85546875" style="82" customWidth="1"/>
    <col min="2" max="2" width="19.85546875" style="82" customWidth="1"/>
    <col min="3" max="3" width="12.85546875" style="82" customWidth="1"/>
    <col min="4" max="4" width="5.7109375" style="82" customWidth="1"/>
    <col min="5" max="7" width="5.28515625" style="82" customWidth="1"/>
    <col min="8" max="8" width="6.5703125" style="82" customWidth="1"/>
    <col min="9" max="9" width="5.28515625" style="82" customWidth="1"/>
    <col min="10" max="12" width="3.7109375" style="82" customWidth="1"/>
    <col min="13" max="15" width="5.7109375" style="82" customWidth="1"/>
    <col min="16" max="37" width="3.7109375" style="82" customWidth="1"/>
    <col min="38" max="38" width="2.7109375" style="209" customWidth="1"/>
    <col min="39" max="39" width="5.85546875" style="209" hidden="1" customWidth="1"/>
    <col min="40" max="40" width="2.7109375" style="209" customWidth="1"/>
    <col min="41" max="51" width="4.7109375" style="82" customWidth="1"/>
    <col min="52" max="52" width="2.7109375" style="82" customWidth="1"/>
    <col min="53" max="63" width="4.7109375" style="82" customWidth="1"/>
    <col min="64" max="64" width="6.7109375" style="82" customWidth="1"/>
    <col min="65" max="67" width="7.7109375" style="82" customWidth="1"/>
    <col min="68" max="256" width="9.140625" style="82"/>
    <col min="257" max="257" width="3.85546875" style="82" customWidth="1"/>
    <col min="258" max="258" width="19.85546875" style="82" customWidth="1"/>
    <col min="259" max="259" width="12.85546875" style="82" customWidth="1"/>
    <col min="260" max="260" width="5.7109375" style="82" customWidth="1"/>
    <col min="261" max="263" width="5.28515625" style="82" customWidth="1"/>
    <col min="264" max="264" width="6.5703125" style="82" customWidth="1"/>
    <col min="265" max="265" width="5.28515625" style="82" customWidth="1"/>
    <col min="266" max="268" width="3.7109375" style="82" customWidth="1"/>
    <col min="269" max="271" width="5.7109375" style="82" customWidth="1"/>
    <col min="272" max="293" width="3.7109375" style="82" customWidth="1"/>
    <col min="294" max="294" width="2.7109375" style="82" customWidth="1"/>
    <col min="295" max="295" width="0" style="82" hidden="1" customWidth="1"/>
    <col min="296" max="296" width="2.7109375" style="82" customWidth="1"/>
    <col min="297" max="307" width="4.7109375" style="82" customWidth="1"/>
    <col min="308" max="308" width="2.7109375" style="82" customWidth="1"/>
    <col min="309" max="319" width="4.7109375" style="82" customWidth="1"/>
    <col min="320" max="320" width="6.7109375" style="82" customWidth="1"/>
    <col min="321" max="323" width="7.7109375" style="82" customWidth="1"/>
    <col min="324" max="512" width="9.140625" style="82"/>
    <col min="513" max="513" width="3.85546875" style="82" customWidth="1"/>
    <col min="514" max="514" width="19.85546875" style="82" customWidth="1"/>
    <col min="515" max="515" width="12.85546875" style="82" customWidth="1"/>
    <col min="516" max="516" width="5.7109375" style="82" customWidth="1"/>
    <col min="517" max="519" width="5.28515625" style="82" customWidth="1"/>
    <col min="520" max="520" width="6.5703125" style="82" customWidth="1"/>
    <col min="521" max="521" width="5.28515625" style="82" customWidth="1"/>
    <col min="522" max="524" width="3.7109375" style="82" customWidth="1"/>
    <col min="525" max="527" width="5.7109375" style="82" customWidth="1"/>
    <col min="528" max="549" width="3.7109375" style="82" customWidth="1"/>
    <col min="550" max="550" width="2.7109375" style="82" customWidth="1"/>
    <col min="551" max="551" width="0" style="82" hidden="1" customWidth="1"/>
    <col min="552" max="552" width="2.7109375" style="82" customWidth="1"/>
    <col min="553" max="563" width="4.7109375" style="82" customWidth="1"/>
    <col min="564" max="564" width="2.7109375" style="82" customWidth="1"/>
    <col min="565" max="575" width="4.7109375" style="82" customWidth="1"/>
    <col min="576" max="576" width="6.7109375" style="82" customWidth="1"/>
    <col min="577" max="579" width="7.7109375" style="82" customWidth="1"/>
    <col min="580" max="768" width="9.140625" style="82"/>
    <col min="769" max="769" width="3.85546875" style="82" customWidth="1"/>
    <col min="770" max="770" width="19.85546875" style="82" customWidth="1"/>
    <col min="771" max="771" width="12.85546875" style="82" customWidth="1"/>
    <col min="772" max="772" width="5.7109375" style="82" customWidth="1"/>
    <col min="773" max="775" width="5.28515625" style="82" customWidth="1"/>
    <col min="776" max="776" width="6.5703125" style="82" customWidth="1"/>
    <col min="777" max="777" width="5.28515625" style="82" customWidth="1"/>
    <col min="778" max="780" width="3.7109375" style="82" customWidth="1"/>
    <col min="781" max="783" width="5.7109375" style="82" customWidth="1"/>
    <col min="784" max="805" width="3.7109375" style="82" customWidth="1"/>
    <col min="806" max="806" width="2.7109375" style="82" customWidth="1"/>
    <col min="807" max="807" width="0" style="82" hidden="1" customWidth="1"/>
    <col min="808" max="808" width="2.7109375" style="82" customWidth="1"/>
    <col min="809" max="819" width="4.7109375" style="82" customWidth="1"/>
    <col min="820" max="820" width="2.7109375" style="82" customWidth="1"/>
    <col min="821" max="831" width="4.7109375" style="82" customWidth="1"/>
    <col min="832" max="832" width="6.7109375" style="82" customWidth="1"/>
    <col min="833" max="835" width="7.7109375" style="82" customWidth="1"/>
    <col min="836" max="1024" width="9.140625" style="82"/>
    <col min="1025" max="1025" width="3.85546875" style="82" customWidth="1"/>
    <col min="1026" max="1026" width="19.85546875" style="82" customWidth="1"/>
    <col min="1027" max="1027" width="12.85546875" style="82" customWidth="1"/>
    <col min="1028" max="1028" width="5.7109375" style="82" customWidth="1"/>
    <col min="1029" max="1031" width="5.28515625" style="82" customWidth="1"/>
    <col min="1032" max="1032" width="6.5703125" style="82" customWidth="1"/>
    <col min="1033" max="1033" width="5.28515625" style="82" customWidth="1"/>
    <col min="1034" max="1036" width="3.7109375" style="82" customWidth="1"/>
    <col min="1037" max="1039" width="5.7109375" style="82" customWidth="1"/>
    <col min="1040" max="1061" width="3.7109375" style="82" customWidth="1"/>
    <col min="1062" max="1062" width="2.7109375" style="82" customWidth="1"/>
    <col min="1063" max="1063" width="0" style="82" hidden="1" customWidth="1"/>
    <col min="1064" max="1064" width="2.7109375" style="82" customWidth="1"/>
    <col min="1065" max="1075" width="4.7109375" style="82" customWidth="1"/>
    <col min="1076" max="1076" width="2.7109375" style="82" customWidth="1"/>
    <col min="1077" max="1087" width="4.7109375" style="82" customWidth="1"/>
    <col min="1088" max="1088" width="6.7109375" style="82" customWidth="1"/>
    <col min="1089" max="1091" width="7.7109375" style="82" customWidth="1"/>
    <col min="1092" max="1280" width="9.140625" style="82"/>
    <col min="1281" max="1281" width="3.85546875" style="82" customWidth="1"/>
    <col min="1282" max="1282" width="19.85546875" style="82" customWidth="1"/>
    <col min="1283" max="1283" width="12.85546875" style="82" customWidth="1"/>
    <col min="1284" max="1284" width="5.7109375" style="82" customWidth="1"/>
    <col min="1285" max="1287" width="5.28515625" style="82" customWidth="1"/>
    <col min="1288" max="1288" width="6.5703125" style="82" customWidth="1"/>
    <col min="1289" max="1289" width="5.28515625" style="82" customWidth="1"/>
    <col min="1290" max="1292" width="3.7109375" style="82" customWidth="1"/>
    <col min="1293" max="1295" width="5.7109375" style="82" customWidth="1"/>
    <col min="1296" max="1317" width="3.7109375" style="82" customWidth="1"/>
    <col min="1318" max="1318" width="2.7109375" style="82" customWidth="1"/>
    <col min="1319" max="1319" width="0" style="82" hidden="1" customWidth="1"/>
    <col min="1320" max="1320" width="2.7109375" style="82" customWidth="1"/>
    <col min="1321" max="1331" width="4.7109375" style="82" customWidth="1"/>
    <col min="1332" max="1332" width="2.7109375" style="82" customWidth="1"/>
    <col min="1333" max="1343" width="4.7109375" style="82" customWidth="1"/>
    <col min="1344" max="1344" width="6.7109375" style="82" customWidth="1"/>
    <col min="1345" max="1347" width="7.7109375" style="82" customWidth="1"/>
    <col min="1348" max="1536" width="9.140625" style="82"/>
    <col min="1537" max="1537" width="3.85546875" style="82" customWidth="1"/>
    <col min="1538" max="1538" width="19.85546875" style="82" customWidth="1"/>
    <col min="1539" max="1539" width="12.85546875" style="82" customWidth="1"/>
    <col min="1540" max="1540" width="5.7109375" style="82" customWidth="1"/>
    <col min="1541" max="1543" width="5.28515625" style="82" customWidth="1"/>
    <col min="1544" max="1544" width="6.5703125" style="82" customWidth="1"/>
    <col min="1545" max="1545" width="5.28515625" style="82" customWidth="1"/>
    <col min="1546" max="1548" width="3.7109375" style="82" customWidth="1"/>
    <col min="1549" max="1551" width="5.7109375" style="82" customWidth="1"/>
    <col min="1552" max="1573" width="3.7109375" style="82" customWidth="1"/>
    <col min="1574" max="1574" width="2.7109375" style="82" customWidth="1"/>
    <col min="1575" max="1575" width="0" style="82" hidden="1" customWidth="1"/>
    <col min="1576" max="1576" width="2.7109375" style="82" customWidth="1"/>
    <col min="1577" max="1587" width="4.7109375" style="82" customWidth="1"/>
    <col min="1588" max="1588" width="2.7109375" style="82" customWidth="1"/>
    <col min="1589" max="1599" width="4.7109375" style="82" customWidth="1"/>
    <col min="1600" max="1600" width="6.7109375" style="82" customWidth="1"/>
    <col min="1601" max="1603" width="7.7109375" style="82" customWidth="1"/>
    <col min="1604" max="1792" width="9.140625" style="82"/>
    <col min="1793" max="1793" width="3.85546875" style="82" customWidth="1"/>
    <col min="1794" max="1794" width="19.85546875" style="82" customWidth="1"/>
    <col min="1795" max="1795" width="12.85546875" style="82" customWidth="1"/>
    <col min="1796" max="1796" width="5.7109375" style="82" customWidth="1"/>
    <col min="1797" max="1799" width="5.28515625" style="82" customWidth="1"/>
    <col min="1800" max="1800" width="6.5703125" style="82" customWidth="1"/>
    <col min="1801" max="1801" width="5.28515625" style="82" customWidth="1"/>
    <col min="1802" max="1804" width="3.7109375" style="82" customWidth="1"/>
    <col min="1805" max="1807" width="5.7109375" style="82" customWidth="1"/>
    <col min="1808" max="1829" width="3.7109375" style="82" customWidth="1"/>
    <col min="1830" max="1830" width="2.7109375" style="82" customWidth="1"/>
    <col min="1831" max="1831" width="0" style="82" hidden="1" customWidth="1"/>
    <col min="1832" max="1832" width="2.7109375" style="82" customWidth="1"/>
    <col min="1833" max="1843" width="4.7109375" style="82" customWidth="1"/>
    <col min="1844" max="1844" width="2.7109375" style="82" customWidth="1"/>
    <col min="1845" max="1855" width="4.7109375" style="82" customWidth="1"/>
    <col min="1856" max="1856" width="6.7109375" style="82" customWidth="1"/>
    <col min="1857" max="1859" width="7.7109375" style="82" customWidth="1"/>
    <col min="1860" max="2048" width="9.140625" style="82"/>
    <col min="2049" max="2049" width="3.85546875" style="82" customWidth="1"/>
    <col min="2050" max="2050" width="19.85546875" style="82" customWidth="1"/>
    <col min="2051" max="2051" width="12.85546875" style="82" customWidth="1"/>
    <col min="2052" max="2052" width="5.7109375" style="82" customWidth="1"/>
    <col min="2053" max="2055" width="5.28515625" style="82" customWidth="1"/>
    <col min="2056" max="2056" width="6.5703125" style="82" customWidth="1"/>
    <col min="2057" max="2057" width="5.28515625" style="82" customWidth="1"/>
    <col min="2058" max="2060" width="3.7109375" style="82" customWidth="1"/>
    <col min="2061" max="2063" width="5.7109375" style="82" customWidth="1"/>
    <col min="2064" max="2085" width="3.7109375" style="82" customWidth="1"/>
    <col min="2086" max="2086" width="2.7109375" style="82" customWidth="1"/>
    <col min="2087" max="2087" width="0" style="82" hidden="1" customWidth="1"/>
    <col min="2088" max="2088" width="2.7109375" style="82" customWidth="1"/>
    <col min="2089" max="2099" width="4.7109375" style="82" customWidth="1"/>
    <col min="2100" max="2100" width="2.7109375" style="82" customWidth="1"/>
    <col min="2101" max="2111" width="4.7109375" style="82" customWidth="1"/>
    <col min="2112" max="2112" width="6.7109375" style="82" customWidth="1"/>
    <col min="2113" max="2115" width="7.7109375" style="82" customWidth="1"/>
    <col min="2116" max="2304" width="9.140625" style="82"/>
    <col min="2305" max="2305" width="3.85546875" style="82" customWidth="1"/>
    <col min="2306" max="2306" width="19.85546875" style="82" customWidth="1"/>
    <col min="2307" max="2307" width="12.85546875" style="82" customWidth="1"/>
    <col min="2308" max="2308" width="5.7109375" style="82" customWidth="1"/>
    <col min="2309" max="2311" width="5.28515625" style="82" customWidth="1"/>
    <col min="2312" max="2312" width="6.5703125" style="82" customWidth="1"/>
    <col min="2313" max="2313" width="5.28515625" style="82" customWidth="1"/>
    <col min="2314" max="2316" width="3.7109375" style="82" customWidth="1"/>
    <col min="2317" max="2319" width="5.7109375" style="82" customWidth="1"/>
    <col min="2320" max="2341" width="3.7109375" style="82" customWidth="1"/>
    <col min="2342" max="2342" width="2.7109375" style="82" customWidth="1"/>
    <col min="2343" max="2343" width="0" style="82" hidden="1" customWidth="1"/>
    <col min="2344" max="2344" width="2.7109375" style="82" customWidth="1"/>
    <col min="2345" max="2355" width="4.7109375" style="82" customWidth="1"/>
    <col min="2356" max="2356" width="2.7109375" style="82" customWidth="1"/>
    <col min="2357" max="2367" width="4.7109375" style="82" customWidth="1"/>
    <col min="2368" max="2368" width="6.7109375" style="82" customWidth="1"/>
    <col min="2369" max="2371" width="7.7109375" style="82" customWidth="1"/>
    <col min="2372" max="2560" width="9.140625" style="82"/>
    <col min="2561" max="2561" width="3.85546875" style="82" customWidth="1"/>
    <col min="2562" max="2562" width="19.85546875" style="82" customWidth="1"/>
    <col min="2563" max="2563" width="12.85546875" style="82" customWidth="1"/>
    <col min="2564" max="2564" width="5.7109375" style="82" customWidth="1"/>
    <col min="2565" max="2567" width="5.28515625" style="82" customWidth="1"/>
    <col min="2568" max="2568" width="6.5703125" style="82" customWidth="1"/>
    <col min="2569" max="2569" width="5.28515625" style="82" customWidth="1"/>
    <col min="2570" max="2572" width="3.7109375" style="82" customWidth="1"/>
    <col min="2573" max="2575" width="5.7109375" style="82" customWidth="1"/>
    <col min="2576" max="2597" width="3.7109375" style="82" customWidth="1"/>
    <col min="2598" max="2598" width="2.7109375" style="82" customWidth="1"/>
    <col min="2599" max="2599" width="0" style="82" hidden="1" customWidth="1"/>
    <col min="2600" max="2600" width="2.7109375" style="82" customWidth="1"/>
    <col min="2601" max="2611" width="4.7109375" style="82" customWidth="1"/>
    <col min="2612" max="2612" width="2.7109375" style="82" customWidth="1"/>
    <col min="2613" max="2623" width="4.7109375" style="82" customWidth="1"/>
    <col min="2624" max="2624" width="6.7109375" style="82" customWidth="1"/>
    <col min="2625" max="2627" width="7.7109375" style="82" customWidth="1"/>
    <col min="2628" max="2816" width="9.140625" style="82"/>
    <col min="2817" max="2817" width="3.85546875" style="82" customWidth="1"/>
    <col min="2818" max="2818" width="19.85546875" style="82" customWidth="1"/>
    <col min="2819" max="2819" width="12.85546875" style="82" customWidth="1"/>
    <col min="2820" max="2820" width="5.7109375" style="82" customWidth="1"/>
    <col min="2821" max="2823" width="5.28515625" style="82" customWidth="1"/>
    <col min="2824" max="2824" width="6.5703125" style="82" customWidth="1"/>
    <col min="2825" max="2825" width="5.28515625" style="82" customWidth="1"/>
    <col min="2826" max="2828" width="3.7109375" style="82" customWidth="1"/>
    <col min="2829" max="2831" width="5.7109375" style="82" customWidth="1"/>
    <col min="2832" max="2853" width="3.7109375" style="82" customWidth="1"/>
    <col min="2854" max="2854" width="2.7109375" style="82" customWidth="1"/>
    <col min="2855" max="2855" width="0" style="82" hidden="1" customWidth="1"/>
    <col min="2856" max="2856" width="2.7109375" style="82" customWidth="1"/>
    <col min="2857" max="2867" width="4.7109375" style="82" customWidth="1"/>
    <col min="2868" max="2868" width="2.7109375" style="82" customWidth="1"/>
    <col min="2869" max="2879" width="4.7109375" style="82" customWidth="1"/>
    <col min="2880" max="2880" width="6.7109375" style="82" customWidth="1"/>
    <col min="2881" max="2883" width="7.7109375" style="82" customWidth="1"/>
    <col min="2884" max="3072" width="9.140625" style="82"/>
    <col min="3073" max="3073" width="3.85546875" style="82" customWidth="1"/>
    <col min="3074" max="3074" width="19.85546875" style="82" customWidth="1"/>
    <col min="3075" max="3075" width="12.85546875" style="82" customWidth="1"/>
    <col min="3076" max="3076" width="5.7109375" style="82" customWidth="1"/>
    <col min="3077" max="3079" width="5.28515625" style="82" customWidth="1"/>
    <col min="3080" max="3080" width="6.5703125" style="82" customWidth="1"/>
    <col min="3081" max="3081" width="5.28515625" style="82" customWidth="1"/>
    <col min="3082" max="3084" width="3.7109375" style="82" customWidth="1"/>
    <col min="3085" max="3087" width="5.7109375" style="82" customWidth="1"/>
    <col min="3088" max="3109" width="3.7109375" style="82" customWidth="1"/>
    <col min="3110" max="3110" width="2.7109375" style="82" customWidth="1"/>
    <col min="3111" max="3111" width="0" style="82" hidden="1" customWidth="1"/>
    <col min="3112" max="3112" width="2.7109375" style="82" customWidth="1"/>
    <col min="3113" max="3123" width="4.7109375" style="82" customWidth="1"/>
    <col min="3124" max="3124" width="2.7109375" style="82" customWidth="1"/>
    <col min="3125" max="3135" width="4.7109375" style="82" customWidth="1"/>
    <col min="3136" max="3136" width="6.7109375" style="82" customWidth="1"/>
    <col min="3137" max="3139" width="7.7109375" style="82" customWidth="1"/>
    <col min="3140" max="3328" width="9.140625" style="82"/>
    <col min="3329" max="3329" width="3.85546875" style="82" customWidth="1"/>
    <col min="3330" max="3330" width="19.85546875" style="82" customWidth="1"/>
    <col min="3331" max="3331" width="12.85546875" style="82" customWidth="1"/>
    <col min="3332" max="3332" width="5.7109375" style="82" customWidth="1"/>
    <col min="3333" max="3335" width="5.28515625" style="82" customWidth="1"/>
    <col min="3336" max="3336" width="6.5703125" style="82" customWidth="1"/>
    <col min="3337" max="3337" width="5.28515625" style="82" customWidth="1"/>
    <col min="3338" max="3340" width="3.7109375" style="82" customWidth="1"/>
    <col min="3341" max="3343" width="5.7109375" style="82" customWidth="1"/>
    <col min="3344" max="3365" width="3.7109375" style="82" customWidth="1"/>
    <col min="3366" max="3366" width="2.7109375" style="82" customWidth="1"/>
    <col min="3367" max="3367" width="0" style="82" hidden="1" customWidth="1"/>
    <col min="3368" max="3368" width="2.7109375" style="82" customWidth="1"/>
    <col min="3369" max="3379" width="4.7109375" style="82" customWidth="1"/>
    <col min="3380" max="3380" width="2.7109375" style="82" customWidth="1"/>
    <col min="3381" max="3391" width="4.7109375" style="82" customWidth="1"/>
    <col min="3392" max="3392" width="6.7109375" style="82" customWidth="1"/>
    <col min="3393" max="3395" width="7.7109375" style="82" customWidth="1"/>
    <col min="3396" max="3584" width="9.140625" style="82"/>
    <col min="3585" max="3585" width="3.85546875" style="82" customWidth="1"/>
    <col min="3586" max="3586" width="19.85546875" style="82" customWidth="1"/>
    <col min="3587" max="3587" width="12.85546875" style="82" customWidth="1"/>
    <col min="3588" max="3588" width="5.7109375" style="82" customWidth="1"/>
    <col min="3589" max="3591" width="5.28515625" style="82" customWidth="1"/>
    <col min="3592" max="3592" width="6.5703125" style="82" customWidth="1"/>
    <col min="3593" max="3593" width="5.28515625" style="82" customWidth="1"/>
    <col min="3594" max="3596" width="3.7109375" style="82" customWidth="1"/>
    <col min="3597" max="3599" width="5.7109375" style="82" customWidth="1"/>
    <col min="3600" max="3621" width="3.7109375" style="82" customWidth="1"/>
    <col min="3622" max="3622" width="2.7109375" style="82" customWidth="1"/>
    <col min="3623" max="3623" width="0" style="82" hidden="1" customWidth="1"/>
    <col min="3624" max="3624" width="2.7109375" style="82" customWidth="1"/>
    <col min="3625" max="3635" width="4.7109375" style="82" customWidth="1"/>
    <col min="3636" max="3636" width="2.7109375" style="82" customWidth="1"/>
    <col min="3637" max="3647" width="4.7109375" style="82" customWidth="1"/>
    <col min="3648" max="3648" width="6.7109375" style="82" customWidth="1"/>
    <col min="3649" max="3651" width="7.7109375" style="82" customWidth="1"/>
    <col min="3652" max="3840" width="9.140625" style="82"/>
    <col min="3841" max="3841" width="3.85546875" style="82" customWidth="1"/>
    <col min="3842" max="3842" width="19.85546875" style="82" customWidth="1"/>
    <col min="3843" max="3843" width="12.85546875" style="82" customWidth="1"/>
    <col min="3844" max="3844" width="5.7109375" style="82" customWidth="1"/>
    <col min="3845" max="3847" width="5.28515625" style="82" customWidth="1"/>
    <col min="3848" max="3848" width="6.5703125" style="82" customWidth="1"/>
    <col min="3849" max="3849" width="5.28515625" style="82" customWidth="1"/>
    <col min="3850" max="3852" width="3.7109375" style="82" customWidth="1"/>
    <col min="3853" max="3855" width="5.7109375" style="82" customWidth="1"/>
    <col min="3856" max="3877" width="3.7109375" style="82" customWidth="1"/>
    <col min="3878" max="3878" width="2.7109375" style="82" customWidth="1"/>
    <col min="3879" max="3879" width="0" style="82" hidden="1" customWidth="1"/>
    <col min="3880" max="3880" width="2.7109375" style="82" customWidth="1"/>
    <col min="3881" max="3891" width="4.7109375" style="82" customWidth="1"/>
    <col min="3892" max="3892" width="2.7109375" style="82" customWidth="1"/>
    <col min="3893" max="3903" width="4.7109375" style="82" customWidth="1"/>
    <col min="3904" max="3904" width="6.7109375" style="82" customWidth="1"/>
    <col min="3905" max="3907" width="7.7109375" style="82" customWidth="1"/>
    <col min="3908" max="4096" width="9.140625" style="82"/>
    <col min="4097" max="4097" width="3.85546875" style="82" customWidth="1"/>
    <col min="4098" max="4098" width="19.85546875" style="82" customWidth="1"/>
    <col min="4099" max="4099" width="12.85546875" style="82" customWidth="1"/>
    <col min="4100" max="4100" width="5.7109375" style="82" customWidth="1"/>
    <col min="4101" max="4103" width="5.28515625" style="82" customWidth="1"/>
    <col min="4104" max="4104" width="6.5703125" style="82" customWidth="1"/>
    <col min="4105" max="4105" width="5.28515625" style="82" customWidth="1"/>
    <col min="4106" max="4108" width="3.7109375" style="82" customWidth="1"/>
    <col min="4109" max="4111" width="5.7109375" style="82" customWidth="1"/>
    <col min="4112" max="4133" width="3.7109375" style="82" customWidth="1"/>
    <col min="4134" max="4134" width="2.7109375" style="82" customWidth="1"/>
    <col min="4135" max="4135" width="0" style="82" hidden="1" customWidth="1"/>
    <col min="4136" max="4136" width="2.7109375" style="82" customWidth="1"/>
    <col min="4137" max="4147" width="4.7109375" style="82" customWidth="1"/>
    <col min="4148" max="4148" width="2.7109375" style="82" customWidth="1"/>
    <col min="4149" max="4159" width="4.7109375" style="82" customWidth="1"/>
    <col min="4160" max="4160" width="6.7109375" style="82" customWidth="1"/>
    <col min="4161" max="4163" width="7.7109375" style="82" customWidth="1"/>
    <col min="4164" max="4352" width="9.140625" style="82"/>
    <col min="4353" max="4353" width="3.85546875" style="82" customWidth="1"/>
    <col min="4354" max="4354" width="19.85546875" style="82" customWidth="1"/>
    <col min="4355" max="4355" width="12.85546875" style="82" customWidth="1"/>
    <col min="4356" max="4356" width="5.7109375" style="82" customWidth="1"/>
    <col min="4357" max="4359" width="5.28515625" style="82" customWidth="1"/>
    <col min="4360" max="4360" width="6.5703125" style="82" customWidth="1"/>
    <col min="4361" max="4361" width="5.28515625" style="82" customWidth="1"/>
    <col min="4362" max="4364" width="3.7109375" style="82" customWidth="1"/>
    <col min="4365" max="4367" width="5.7109375" style="82" customWidth="1"/>
    <col min="4368" max="4389" width="3.7109375" style="82" customWidth="1"/>
    <col min="4390" max="4390" width="2.7109375" style="82" customWidth="1"/>
    <col min="4391" max="4391" width="0" style="82" hidden="1" customWidth="1"/>
    <col min="4392" max="4392" width="2.7109375" style="82" customWidth="1"/>
    <col min="4393" max="4403" width="4.7109375" style="82" customWidth="1"/>
    <col min="4404" max="4404" width="2.7109375" style="82" customWidth="1"/>
    <col min="4405" max="4415" width="4.7109375" style="82" customWidth="1"/>
    <col min="4416" max="4416" width="6.7109375" style="82" customWidth="1"/>
    <col min="4417" max="4419" width="7.7109375" style="82" customWidth="1"/>
    <col min="4420" max="4608" width="9.140625" style="82"/>
    <col min="4609" max="4609" width="3.85546875" style="82" customWidth="1"/>
    <col min="4610" max="4610" width="19.85546875" style="82" customWidth="1"/>
    <col min="4611" max="4611" width="12.85546875" style="82" customWidth="1"/>
    <col min="4612" max="4612" width="5.7109375" style="82" customWidth="1"/>
    <col min="4613" max="4615" width="5.28515625" style="82" customWidth="1"/>
    <col min="4616" max="4616" width="6.5703125" style="82" customWidth="1"/>
    <col min="4617" max="4617" width="5.28515625" style="82" customWidth="1"/>
    <col min="4618" max="4620" width="3.7109375" style="82" customWidth="1"/>
    <col min="4621" max="4623" width="5.7109375" style="82" customWidth="1"/>
    <col min="4624" max="4645" width="3.7109375" style="82" customWidth="1"/>
    <col min="4646" max="4646" width="2.7109375" style="82" customWidth="1"/>
    <col min="4647" max="4647" width="0" style="82" hidden="1" customWidth="1"/>
    <col min="4648" max="4648" width="2.7109375" style="82" customWidth="1"/>
    <col min="4649" max="4659" width="4.7109375" style="82" customWidth="1"/>
    <col min="4660" max="4660" width="2.7109375" style="82" customWidth="1"/>
    <col min="4661" max="4671" width="4.7109375" style="82" customWidth="1"/>
    <col min="4672" max="4672" width="6.7109375" style="82" customWidth="1"/>
    <col min="4673" max="4675" width="7.7109375" style="82" customWidth="1"/>
    <col min="4676" max="4864" width="9.140625" style="82"/>
    <col min="4865" max="4865" width="3.85546875" style="82" customWidth="1"/>
    <col min="4866" max="4866" width="19.85546875" style="82" customWidth="1"/>
    <col min="4867" max="4867" width="12.85546875" style="82" customWidth="1"/>
    <col min="4868" max="4868" width="5.7109375" style="82" customWidth="1"/>
    <col min="4869" max="4871" width="5.28515625" style="82" customWidth="1"/>
    <col min="4872" max="4872" width="6.5703125" style="82" customWidth="1"/>
    <col min="4873" max="4873" width="5.28515625" style="82" customWidth="1"/>
    <col min="4874" max="4876" width="3.7109375" style="82" customWidth="1"/>
    <col min="4877" max="4879" width="5.7109375" style="82" customWidth="1"/>
    <col min="4880" max="4901" width="3.7109375" style="82" customWidth="1"/>
    <col min="4902" max="4902" width="2.7109375" style="82" customWidth="1"/>
    <col min="4903" max="4903" width="0" style="82" hidden="1" customWidth="1"/>
    <col min="4904" max="4904" width="2.7109375" style="82" customWidth="1"/>
    <col min="4905" max="4915" width="4.7109375" style="82" customWidth="1"/>
    <col min="4916" max="4916" width="2.7109375" style="82" customWidth="1"/>
    <col min="4917" max="4927" width="4.7109375" style="82" customWidth="1"/>
    <col min="4928" max="4928" width="6.7109375" style="82" customWidth="1"/>
    <col min="4929" max="4931" width="7.7109375" style="82" customWidth="1"/>
    <col min="4932" max="5120" width="9.140625" style="82"/>
    <col min="5121" max="5121" width="3.85546875" style="82" customWidth="1"/>
    <col min="5122" max="5122" width="19.85546875" style="82" customWidth="1"/>
    <col min="5123" max="5123" width="12.85546875" style="82" customWidth="1"/>
    <col min="5124" max="5124" width="5.7109375" style="82" customWidth="1"/>
    <col min="5125" max="5127" width="5.28515625" style="82" customWidth="1"/>
    <col min="5128" max="5128" width="6.5703125" style="82" customWidth="1"/>
    <col min="5129" max="5129" width="5.28515625" style="82" customWidth="1"/>
    <col min="5130" max="5132" width="3.7109375" style="82" customWidth="1"/>
    <col min="5133" max="5135" width="5.7109375" style="82" customWidth="1"/>
    <col min="5136" max="5157" width="3.7109375" style="82" customWidth="1"/>
    <col min="5158" max="5158" width="2.7109375" style="82" customWidth="1"/>
    <col min="5159" max="5159" width="0" style="82" hidden="1" customWidth="1"/>
    <col min="5160" max="5160" width="2.7109375" style="82" customWidth="1"/>
    <col min="5161" max="5171" width="4.7109375" style="82" customWidth="1"/>
    <col min="5172" max="5172" width="2.7109375" style="82" customWidth="1"/>
    <col min="5173" max="5183" width="4.7109375" style="82" customWidth="1"/>
    <col min="5184" max="5184" width="6.7109375" style="82" customWidth="1"/>
    <col min="5185" max="5187" width="7.7109375" style="82" customWidth="1"/>
    <col min="5188" max="5376" width="9.140625" style="82"/>
    <col min="5377" max="5377" width="3.85546875" style="82" customWidth="1"/>
    <col min="5378" max="5378" width="19.85546875" style="82" customWidth="1"/>
    <col min="5379" max="5379" width="12.85546875" style="82" customWidth="1"/>
    <col min="5380" max="5380" width="5.7109375" style="82" customWidth="1"/>
    <col min="5381" max="5383" width="5.28515625" style="82" customWidth="1"/>
    <col min="5384" max="5384" width="6.5703125" style="82" customWidth="1"/>
    <col min="5385" max="5385" width="5.28515625" style="82" customWidth="1"/>
    <col min="5386" max="5388" width="3.7109375" style="82" customWidth="1"/>
    <col min="5389" max="5391" width="5.7109375" style="82" customWidth="1"/>
    <col min="5392" max="5413" width="3.7109375" style="82" customWidth="1"/>
    <col min="5414" max="5414" width="2.7109375" style="82" customWidth="1"/>
    <col min="5415" max="5415" width="0" style="82" hidden="1" customWidth="1"/>
    <col min="5416" max="5416" width="2.7109375" style="82" customWidth="1"/>
    <col min="5417" max="5427" width="4.7109375" style="82" customWidth="1"/>
    <col min="5428" max="5428" width="2.7109375" style="82" customWidth="1"/>
    <col min="5429" max="5439" width="4.7109375" style="82" customWidth="1"/>
    <col min="5440" max="5440" width="6.7109375" style="82" customWidth="1"/>
    <col min="5441" max="5443" width="7.7109375" style="82" customWidth="1"/>
    <col min="5444" max="5632" width="9.140625" style="82"/>
    <col min="5633" max="5633" width="3.85546875" style="82" customWidth="1"/>
    <col min="5634" max="5634" width="19.85546875" style="82" customWidth="1"/>
    <col min="5635" max="5635" width="12.85546875" style="82" customWidth="1"/>
    <col min="5636" max="5636" width="5.7109375" style="82" customWidth="1"/>
    <col min="5637" max="5639" width="5.28515625" style="82" customWidth="1"/>
    <col min="5640" max="5640" width="6.5703125" style="82" customWidth="1"/>
    <col min="5641" max="5641" width="5.28515625" style="82" customWidth="1"/>
    <col min="5642" max="5644" width="3.7109375" style="82" customWidth="1"/>
    <col min="5645" max="5647" width="5.7109375" style="82" customWidth="1"/>
    <col min="5648" max="5669" width="3.7109375" style="82" customWidth="1"/>
    <col min="5670" max="5670" width="2.7109375" style="82" customWidth="1"/>
    <col min="5671" max="5671" width="0" style="82" hidden="1" customWidth="1"/>
    <col min="5672" max="5672" width="2.7109375" style="82" customWidth="1"/>
    <col min="5673" max="5683" width="4.7109375" style="82" customWidth="1"/>
    <col min="5684" max="5684" width="2.7109375" style="82" customWidth="1"/>
    <col min="5685" max="5695" width="4.7109375" style="82" customWidth="1"/>
    <col min="5696" max="5696" width="6.7109375" style="82" customWidth="1"/>
    <col min="5697" max="5699" width="7.7109375" style="82" customWidth="1"/>
    <col min="5700" max="5888" width="9.140625" style="82"/>
    <col min="5889" max="5889" width="3.85546875" style="82" customWidth="1"/>
    <col min="5890" max="5890" width="19.85546875" style="82" customWidth="1"/>
    <col min="5891" max="5891" width="12.85546875" style="82" customWidth="1"/>
    <col min="5892" max="5892" width="5.7109375" style="82" customWidth="1"/>
    <col min="5893" max="5895" width="5.28515625" style="82" customWidth="1"/>
    <col min="5896" max="5896" width="6.5703125" style="82" customWidth="1"/>
    <col min="5897" max="5897" width="5.28515625" style="82" customWidth="1"/>
    <col min="5898" max="5900" width="3.7109375" style="82" customWidth="1"/>
    <col min="5901" max="5903" width="5.7109375" style="82" customWidth="1"/>
    <col min="5904" max="5925" width="3.7109375" style="82" customWidth="1"/>
    <col min="5926" max="5926" width="2.7109375" style="82" customWidth="1"/>
    <col min="5927" max="5927" width="0" style="82" hidden="1" customWidth="1"/>
    <col min="5928" max="5928" width="2.7109375" style="82" customWidth="1"/>
    <col min="5929" max="5939" width="4.7109375" style="82" customWidth="1"/>
    <col min="5940" max="5940" width="2.7109375" style="82" customWidth="1"/>
    <col min="5941" max="5951" width="4.7109375" style="82" customWidth="1"/>
    <col min="5952" max="5952" width="6.7109375" style="82" customWidth="1"/>
    <col min="5953" max="5955" width="7.7109375" style="82" customWidth="1"/>
    <col min="5956" max="6144" width="9.140625" style="82"/>
    <col min="6145" max="6145" width="3.85546875" style="82" customWidth="1"/>
    <col min="6146" max="6146" width="19.85546875" style="82" customWidth="1"/>
    <col min="6147" max="6147" width="12.85546875" style="82" customWidth="1"/>
    <col min="6148" max="6148" width="5.7109375" style="82" customWidth="1"/>
    <col min="6149" max="6151" width="5.28515625" style="82" customWidth="1"/>
    <col min="6152" max="6152" width="6.5703125" style="82" customWidth="1"/>
    <col min="6153" max="6153" width="5.28515625" style="82" customWidth="1"/>
    <col min="6154" max="6156" width="3.7109375" style="82" customWidth="1"/>
    <col min="6157" max="6159" width="5.7109375" style="82" customWidth="1"/>
    <col min="6160" max="6181" width="3.7109375" style="82" customWidth="1"/>
    <col min="6182" max="6182" width="2.7109375" style="82" customWidth="1"/>
    <col min="6183" max="6183" width="0" style="82" hidden="1" customWidth="1"/>
    <col min="6184" max="6184" width="2.7109375" style="82" customWidth="1"/>
    <col min="6185" max="6195" width="4.7109375" style="82" customWidth="1"/>
    <col min="6196" max="6196" width="2.7109375" style="82" customWidth="1"/>
    <col min="6197" max="6207" width="4.7109375" style="82" customWidth="1"/>
    <col min="6208" max="6208" width="6.7109375" style="82" customWidth="1"/>
    <col min="6209" max="6211" width="7.7109375" style="82" customWidth="1"/>
    <col min="6212" max="6400" width="9.140625" style="82"/>
    <col min="6401" max="6401" width="3.85546875" style="82" customWidth="1"/>
    <col min="6402" max="6402" width="19.85546875" style="82" customWidth="1"/>
    <col min="6403" max="6403" width="12.85546875" style="82" customWidth="1"/>
    <col min="6404" max="6404" width="5.7109375" style="82" customWidth="1"/>
    <col min="6405" max="6407" width="5.28515625" style="82" customWidth="1"/>
    <col min="6408" max="6408" width="6.5703125" style="82" customWidth="1"/>
    <col min="6409" max="6409" width="5.28515625" style="82" customWidth="1"/>
    <col min="6410" max="6412" width="3.7109375" style="82" customWidth="1"/>
    <col min="6413" max="6415" width="5.7109375" style="82" customWidth="1"/>
    <col min="6416" max="6437" width="3.7109375" style="82" customWidth="1"/>
    <col min="6438" max="6438" width="2.7109375" style="82" customWidth="1"/>
    <col min="6439" max="6439" width="0" style="82" hidden="1" customWidth="1"/>
    <col min="6440" max="6440" width="2.7109375" style="82" customWidth="1"/>
    <col min="6441" max="6451" width="4.7109375" style="82" customWidth="1"/>
    <col min="6452" max="6452" width="2.7109375" style="82" customWidth="1"/>
    <col min="6453" max="6463" width="4.7109375" style="82" customWidth="1"/>
    <col min="6464" max="6464" width="6.7109375" style="82" customWidth="1"/>
    <col min="6465" max="6467" width="7.7109375" style="82" customWidth="1"/>
    <col min="6468" max="6656" width="9.140625" style="82"/>
    <col min="6657" max="6657" width="3.85546875" style="82" customWidth="1"/>
    <col min="6658" max="6658" width="19.85546875" style="82" customWidth="1"/>
    <col min="6659" max="6659" width="12.85546875" style="82" customWidth="1"/>
    <col min="6660" max="6660" width="5.7109375" style="82" customWidth="1"/>
    <col min="6661" max="6663" width="5.28515625" style="82" customWidth="1"/>
    <col min="6664" max="6664" width="6.5703125" style="82" customWidth="1"/>
    <col min="6665" max="6665" width="5.28515625" style="82" customWidth="1"/>
    <col min="6666" max="6668" width="3.7109375" style="82" customWidth="1"/>
    <col min="6669" max="6671" width="5.7109375" style="82" customWidth="1"/>
    <col min="6672" max="6693" width="3.7109375" style="82" customWidth="1"/>
    <col min="6694" max="6694" width="2.7109375" style="82" customWidth="1"/>
    <col min="6695" max="6695" width="0" style="82" hidden="1" customWidth="1"/>
    <col min="6696" max="6696" width="2.7109375" style="82" customWidth="1"/>
    <col min="6697" max="6707" width="4.7109375" style="82" customWidth="1"/>
    <col min="6708" max="6708" width="2.7109375" style="82" customWidth="1"/>
    <col min="6709" max="6719" width="4.7109375" style="82" customWidth="1"/>
    <col min="6720" max="6720" width="6.7109375" style="82" customWidth="1"/>
    <col min="6721" max="6723" width="7.7109375" style="82" customWidth="1"/>
    <col min="6724" max="6912" width="9.140625" style="82"/>
    <col min="6913" max="6913" width="3.85546875" style="82" customWidth="1"/>
    <col min="6914" max="6914" width="19.85546875" style="82" customWidth="1"/>
    <col min="6915" max="6915" width="12.85546875" style="82" customWidth="1"/>
    <col min="6916" max="6916" width="5.7109375" style="82" customWidth="1"/>
    <col min="6917" max="6919" width="5.28515625" style="82" customWidth="1"/>
    <col min="6920" max="6920" width="6.5703125" style="82" customWidth="1"/>
    <col min="6921" max="6921" width="5.28515625" style="82" customWidth="1"/>
    <col min="6922" max="6924" width="3.7109375" style="82" customWidth="1"/>
    <col min="6925" max="6927" width="5.7109375" style="82" customWidth="1"/>
    <col min="6928" max="6949" width="3.7109375" style="82" customWidth="1"/>
    <col min="6950" max="6950" width="2.7109375" style="82" customWidth="1"/>
    <col min="6951" max="6951" width="0" style="82" hidden="1" customWidth="1"/>
    <col min="6952" max="6952" width="2.7109375" style="82" customWidth="1"/>
    <col min="6953" max="6963" width="4.7109375" style="82" customWidth="1"/>
    <col min="6964" max="6964" width="2.7109375" style="82" customWidth="1"/>
    <col min="6965" max="6975" width="4.7109375" style="82" customWidth="1"/>
    <col min="6976" max="6976" width="6.7109375" style="82" customWidth="1"/>
    <col min="6977" max="6979" width="7.7109375" style="82" customWidth="1"/>
    <col min="6980" max="7168" width="9.140625" style="82"/>
    <col min="7169" max="7169" width="3.85546875" style="82" customWidth="1"/>
    <col min="7170" max="7170" width="19.85546875" style="82" customWidth="1"/>
    <col min="7171" max="7171" width="12.85546875" style="82" customWidth="1"/>
    <col min="7172" max="7172" width="5.7109375" style="82" customWidth="1"/>
    <col min="7173" max="7175" width="5.28515625" style="82" customWidth="1"/>
    <col min="7176" max="7176" width="6.5703125" style="82" customWidth="1"/>
    <col min="7177" max="7177" width="5.28515625" style="82" customWidth="1"/>
    <col min="7178" max="7180" width="3.7109375" style="82" customWidth="1"/>
    <col min="7181" max="7183" width="5.7109375" style="82" customWidth="1"/>
    <col min="7184" max="7205" width="3.7109375" style="82" customWidth="1"/>
    <col min="7206" max="7206" width="2.7109375" style="82" customWidth="1"/>
    <col min="7207" max="7207" width="0" style="82" hidden="1" customWidth="1"/>
    <col min="7208" max="7208" width="2.7109375" style="82" customWidth="1"/>
    <col min="7209" max="7219" width="4.7109375" style="82" customWidth="1"/>
    <col min="7220" max="7220" width="2.7109375" style="82" customWidth="1"/>
    <col min="7221" max="7231" width="4.7109375" style="82" customWidth="1"/>
    <col min="7232" max="7232" width="6.7109375" style="82" customWidth="1"/>
    <col min="7233" max="7235" width="7.7109375" style="82" customWidth="1"/>
    <col min="7236" max="7424" width="9.140625" style="82"/>
    <col min="7425" max="7425" width="3.85546875" style="82" customWidth="1"/>
    <col min="7426" max="7426" width="19.85546875" style="82" customWidth="1"/>
    <col min="7427" max="7427" width="12.85546875" style="82" customWidth="1"/>
    <col min="7428" max="7428" width="5.7109375" style="82" customWidth="1"/>
    <col min="7429" max="7431" width="5.28515625" style="82" customWidth="1"/>
    <col min="7432" max="7432" width="6.5703125" style="82" customWidth="1"/>
    <col min="7433" max="7433" width="5.28515625" style="82" customWidth="1"/>
    <col min="7434" max="7436" width="3.7109375" style="82" customWidth="1"/>
    <col min="7437" max="7439" width="5.7109375" style="82" customWidth="1"/>
    <col min="7440" max="7461" width="3.7109375" style="82" customWidth="1"/>
    <col min="7462" max="7462" width="2.7109375" style="82" customWidth="1"/>
    <col min="7463" max="7463" width="0" style="82" hidden="1" customWidth="1"/>
    <col min="7464" max="7464" width="2.7109375" style="82" customWidth="1"/>
    <col min="7465" max="7475" width="4.7109375" style="82" customWidth="1"/>
    <col min="7476" max="7476" width="2.7109375" style="82" customWidth="1"/>
    <col min="7477" max="7487" width="4.7109375" style="82" customWidth="1"/>
    <col min="7488" max="7488" width="6.7109375" style="82" customWidth="1"/>
    <col min="7489" max="7491" width="7.7109375" style="82" customWidth="1"/>
    <col min="7492" max="7680" width="9.140625" style="82"/>
    <col min="7681" max="7681" width="3.85546875" style="82" customWidth="1"/>
    <col min="7682" max="7682" width="19.85546875" style="82" customWidth="1"/>
    <col min="7683" max="7683" width="12.85546875" style="82" customWidth="1"/>
    <col min="7684" max="7684" width="5.7109375" style="82" customWidth="1"/>
    <col min="7685" max="7687" width="5.28515625" style="82" customWidth="1"/>
    <col min="7688" max="7688" width="6.5703125" style="82" customWidth="1"/>
    <col min="7689" max="7689" width="5.28515625" style="82" customWidth="1"/>
    <col min="7690" max="7692" width="3.7109375" style="82" customWidth="1"/>
    <col min="7693" max="7695" width="5.7109375" style="82" customWidth="1"/>
    <col min="7696" max="7717" width="3.7109375" style="82" customWidth="1"/>
    <col min="7718" max="7718" width="2.7109375" style="82" customWidth="1"/>
    <col min="7719" max="7719" width="0" style="82" hidden="1" customWidth="1"/>
    <col min="7720" max="7720" width="2.7109375" style="82" customWidth="1"/>
    <col min="7721" max="7731" width="4.7109375" style="82" customWidth="1"/>
    <col min="7732" max="7732" width="2.7109375" style="82" customWidth="1"/>
    <col min="7733" max="7743" width="4.7109375" style="82" customWidth="1"/>
    <col min="7744" max="7744" width="6.7109375" style="82" customWidth="1"/>
    <col min="7745" max="7747" width="7.7109375" style="82" customWidth="1"/>
    <col min="7748" max="7936" width="9.140625" style="82"/>
    <col min="7937" max="7937" width="3.85546875" style="82" customWidth="1"/>
    <col min="7938" max="7938" width="19.85546875" style="82" customWidth="1"/>
    <col min="7939" max="7939" width="12.85546875" style="82" customWidth="1"/>
    <col min="7940" max="7940" width="5.7109375" style="82" customWidth="1"/>
    <col min="7941" max="7943" width="5.28515625" style="82" customWidth="1"/>
    <col min="7944" max="7944" width="6.5703125" style="82" customWidth="1"/>
    <col min="7945" max="7945" width="5.28515625" style="82" customWidth="1"/>
    <col min="7946" max="7948" width="3.7109375" style="82" customWidth="1"/>
    <col min="7949" max="7951" width="5.7109375" style="82" customWidth="1"/>
    <col min="7952" max="7973" width="3.7109375" style="82" customWidth="1"/>
    <col min="7974" max="7974" width="2.7109375" style="82" customWidth="1"/>
    <col min="7975" max="7975" width="0" style="82" hidden="1" customWidth="1"/>
    <col min="7976" max="7976" width="2.7109375" style="82" customWidth="1"/>
    <col min="7977" max="7987" width="4.7109375" style="82" customWidth="1"/>
    <col min="7988" max="7988" width="2.7109375" style="82" customWidth="1"/>
    <col min="7989" max="7999" width="4.7109375" style="82" customWidth="1"/>
    <col min="8000" max="8000" width="6.7109375" style="82" customWidth="1"/>
    <col min="8001" max="8003" width="7.7109375" style="82" customWidth="1"/>
    <col min="8004" max="8192" width="9.140625" style="82"/>
    <col min="8193" max="8193" width="3.85546875" style="82" customWidth="1"/>
    <col min="8194" max="8194" width="19.85546875" style="82" customWidth="1"/>
    <col min="8195" max="8195" width="12.85546875" style="82" customWidth="1"/>
    <col min="8196" max="8196" width="5.7109375" style="82" customWidth="1"/>
    <col min="8197" max="8199" width="5.28515625" style="82" customWidth="1"/>
    <col min="8200" max="8200" width="6.5703125" style="82" customWidth="1"/>
    <col min="8201" max="8201" width="5.28515625" style="82" customWidth="1"/>
    <col min="8202" max="8204" width="3.7109375" style="82" customWidth="1"/>
    <col min="8205" max="8207" width="5.7109375" style="82" customWidth="1"/>
    <col min="8208" max="8229" width="3.7109375" style="82" customWidth="1"/>
    <col min="8230" max="8230" width="2.7109375" style="82" customWidth="1"/>
    <col min="8231" max="8231" width="0" style="82" hidden="1" customWidth="1"/>
    <col min="8232" max="8232" width="2.7109375" style="82" customWidth="1"/>
    <col min="8233" max="8243" width="4.7109375" style="82" customWidth="1"/>
    <col min="8244" max="8244" width="2.7109375" style="82" customWidth="1"/>
    <col min="8245" max="8255" width="4.7109375" style="82" customWidth="1"/>
    <col min="8256" max="8256" width="6.7109375" style="82" customWidth="1"/>
    <col min="8257" max="8259" width="7.7109375" style="82" customWidth="1"/>
    <col min="8260" max="8448" width="9.140625" style="82"/>
    <col min="8449" max="8449" width="3.85546875" style="82" customWidth="1"/>
    <col min="8450" max="8450" width="19.85546875" style="82" customWidth="1"/>
    <col min="8451" max="8451" width="12.85546875" style="82" customWidth="1"/>
    <col min="8452" max="8452" width="5.7109375" style="82" customWidth="1"/>
    <col min="8453" max="8455" width="5.28515625" style="82" customWidth="1"/>
    <col min="8456" max="8456" width="6.5703125" style="82" customWidth="1"/>
    <col min="8457" max="8457" width="5.28515625" style="82" customWidth="1"/>
    <col min="8458" max="8460" width="3.7109375" style="82" customWidth="1"/>
    <col min="8461" max="8463" width="5.7109375" style="82" customWidth="1"/>
    <col min="8464" max="8485" width="3.7109375" style="82" customWidth="1"/>
    <col min="8486" max="8486" width="2.7109375" style="82" customWidth="1"/>
    <col min="8487" max="8487" width="0" style="82" hidden="1" customWidth="1"/>
    <col min="8488" max="8488" width="2.7109375" style="82" customWidth="1"/>
    <col min="8489" max="8499" width="4.7109375" style="82" customWidth="1"/>
    <col min="8500" max="8500" width="2.7109375" style="82" customWidth="1"/>
    <col min="8501" max="8511" width="4.7109375" style="82" customWidth="1"/>
    <col min="8512" max="8512" width="6.7109375" style="82" customWidth="1"/>
    <col min="8513" max="8515" width="7.7109375" style="82" customWidth="1"/>
    <col min="8516" max="8704" width="9.140625" style="82"/>
    <col min="8705" max="8705" width="3.85546875" style="82" customWidth="1"/>
    <col min="8706" max="8706" width="19.85546875" style="82" customWidth="1"/>
    <col min="8707" max="8707" width="12.85546875" style="82" customWidth="1"/>
    <col min="8708" max="8708" width="5.7109375" style="82" customWidth="1"/>
    <col min="8709" max="8711" width="5.28515625" style="82" customWidth="1"/>
    <col min="8712" max="8712" width="6.5703125" style="82" customWidth="1"/>
    <col min="8713" max="8713" width="5.28515625" style="82" customWidth="1"/>
    <col min="8714" max="8716" width="3.7109375" style="82" customWidth="1"/>
    <col min="8717" max="8719" width="5.7109375" style="82" customWidth="1"/>
    <col min="8720" max="8741" width="3.7109375" style="82" customWidth="1"/>
    <col min="8742" max="8742" width="2.7109375" style="82" customWidth="1"/>
    <col min="8743" max="8743" width="0" style="82" hidden="1" customWidth="1"/>
    <col min="8744" max="8744" width="2.7109375" style="82" customWidth="1"/>
    <col min="8745" max="8755" width="4.7109375" style="82" customWidth="1"/>
    <col min="8756" max="8756" width="2.7109375" style="82" customWidth="1"/>
    <col min="8757" max="8767" width="4.7109375" style="82" customWidth="1"/>
    <col min="8768" max="8768" width="6.7109375" style="82" customWidth="1"/>
    <col min="8769" max="8771" width="7.7109375" style="82" customWidth="1"/>
    <col min="8772" max="8960" width="9.140625" style="82"/>
    <col min="8961" max="8961" width="3.85546875" style="82" customWidth="1"/>
    <col min="8962" max="8962" width="19.85546875" style="82" customWidth="1"/>
    <col min="8963" max="8963" width="12.85546875" style="82" customWidth="1"/>
    <col min="8964" max="8964" width="5.7109375" style="82" customWidth="1"/>
    <col min="8965" max="8967" width="5.28515625" style="82" customWidth="1"/>
    <col min="8968" max="8968" width="6.5703125" style="82" customWidth="1"/>
    <col min="8969" max="8969" width="5.28515625" style="82" customWidth="1"/>
    <col min="8970" max="8972" width="3.7109375" style="82" customWidth="1"/>
    <col min="8973" max="8975" width="5.7109375" style="82" customWidth="1"/>
    <col min="8976" max="8997" width="3.7109375" style="82" customWidth="1"/>
    <col min="8998" max="8998" width="2.7109375" style="82" customWidth="1"/>
    <col min="8999" max="8999" width="0" style="82" hidden="1" customWidth="1"/>
    <col min="9000" max="9000" width="2.7109375" style="82" customWidth="1"/>
    <col min="9001" max="9011" width="4.7109375" style="82" customWidth="1"/>
    <col min="9012" max="9012" width="2.7109375" style="82" customWidth="1"/>
    <col min="9013" max="9023" width="4.7109375" style="82" customWidth="1"/>
    <col min="9024" max="9024" width="6.7109375" style="82" customWidth="1"/>
    <col min="9025" max="9027" width="7.7109375" style="82" customWidth="1"/>
    <col min="9028" max="9216" width="9.140625" style="82"/>
    <col min="9217" max="9217" width="3.85546875" style="82" customWidth="1"/>
    <col min="9218" max="9218" width="19.85546875" style="82" customWidth="1"/>
    <col min="9219" max="9219" width="12.85546875" style="82" customWidth="1"/>
    <col min="9220" max="9220" width="5.7109375" style="82" customWidth="1"/>
    <col min="9221" max="9223" width="5.28515625" style="82" customWidth="1"/>
    <col min="9224" max="9224" width="6.5703125" style="82" customWidth="1"/>
    <col min="9225" max="9225" width="5.28515625" style="82" customWidth="1"/>
    <col min="9226" max="9228" width="3.7109375" style="82" customWidth="1"/>
    <col min="9229" max="9231" width="5.7109375" style="82" customWidth="1"/>
    <col min="9232" max="9253" width="3.7109375" style="82" customWidth="1"/>
    <col min="9254" max="9254" width="2.7109375" style="82" customWidth="1"/>
    <col min="9255" max="9255" width="0" style="82" hidden="1" customWidth="1"/>
    <col min="9256" max="9256" width="2.7109375" style="82" customWidth="1"/>
    <col min="9257" max="9267" width="4.7109375" style="82" customWidth="1"/>
    <col min="9268" max="9268" width="2.7109375" style="82" customWidth="1"/>
    <col min="9269" max="9279" width="4.7109375" style="82" customWidth="1"/>
    <col min="9280" max="9280" width="6.7109375" style="82" customWidth="1"/>
    <col min="9281" max="9283" width="7.7109375" style="82" customWidth="1"/>
    <col min="9284" max="9472" width="9.140625" style="82"/>
    <col min="9473" max="9473" width="3.85546875" style="82" customWidth="1"/>
    <col min="9474" max="9474" width="19.85546875" style="82" customWidth="1"/>
    <col min="9475" max="9475" width="12.85546875" style="82" customWidth="1"/>
    <col min="9476" max="9476" width="5.7109375" style="82" customWidth="1"/>
    <col min="9477" max="9479" width="5.28515625" style="82" customWidth="1"/>
    <col min="9480" max="9480" width="6.5703125" style="82" customWidth="1"/>
    <col min="9481" max="9481" width="5.28515625" style="82" customWidth="1"/>
    <col min="9482" max="9484" width="3.7109375" style="82" customWidth="1"/>
    <col min="9485" max="9487" width="5.7109375" style="82" customWidth="1"/>
    <col min="9488" max="9509" width="3.7109375" style="82" customWidth="1"/>
    <col min="9510" max="9510" width="2.7109375" style="82" customWidth="1"/>
    <col min="9511" max="9511" width="0" style="82" hidden="1" customWidth="1"/>
    <col min="9512" max="9512" width="2.7109375" style="82" customWidth="1"/>
    <col min="9513" max="9523" width="4.7109375" style="82" customWidth="1"/>
    <col min="9524" max="9524" width="2.7109375" style="82" customWidth="1"/>
    <col min="9525" max="9535" width="4.7109375" style="82" customWidth="1"/>
    <col min="9536" max="9536" width="6.7109375" style="82" customWidth="1"/>
    <col min="9537" max="9539" width="7.7109375" style="82" customWidth="1"/>
    <col min="9540" max="9728" width="9.140625" style="82"/>
    <col min="9729" max="9729" width="3.85546875" style="82" customWidth="1"/>
    <col min="9730" max="9730" width="19.85546875" style="82" customWidth="1"/>
    <col min="9731" max="9731" width="12.85546875" style="82" customWidth="1"/>
    <col min="9732" max="9732" width="5.7109375" style="82" customWidth="1"/>
    <col min="9733" max="9735" width="5.28515625" style="82" customWidth="1"/>
    <col min="9736" max="9736" width="6.5703125" style="82" customWidth="1"/>
    <col min="9737" max="9737" width="5.28515625" style="82" customWidth="1"/>
    <col min="9738" max="9740" width="3.7109375" style="82" customWidth="1"/>
    <col min="9741" max="9743" width="5.7109375" style="82" customWidth="1"/>
    <col min="9744" max="9765" width="3.7109375" style="82" customWidth="1"/>
    <col min="9766" max="9766" width="2.7109375" style="82" customWidth="1"/>
    <col min="9767" max="9767" width="0" style="82" hidden="1" customWidth="1"/>
    <col min="9768" max="9768" width="2.7109375" style="82" customWidth="1"/>
    <col min="9769" max="9779" width="4.7109375" style="82" customWidth="1"/>
    <col min="9780" max="9780" width="2.7109375" style="82" customWidth="1"/>
    <col min="9781" max="9791" width="4.7109375" style="82" customWidth="1"/>
    <col min="9792" max="9792" width="6.7109375" style="82" customWidth="1"/>
    <col min="9793" max="9795" width="7.7109375" style="82" customWidth="1"/>
    <col min="9796" max="9984" width="9.140625" style="82"/>
    <col min="9985" max="9985" width="3.85546875" style="82" customWidth="1"/>
    <col min="9986" max="9986" width="19.85546875" style="82" customWidth="1"/>
    <col min="9987" max="9987" width="12.85546875" style="82" customWidth="1"/>
    <col min="9988" max="9988" width="5.7109375" style="82" customWidth="1"/>
    <col min="9989" max="9991" width="5.28515625" style="82" customWidth="1"/>
    <col min="9992" max="9992" width="6.5703125" style="82" customWidth="1"/>
    <col min="9993" max="9993" width="5.28515625" style="82" customWidth="1"/>
    <col min="9994" max="9996" width="3.7109375" style="82" customWidth="1"/>
    <col min="9997" max="9999" width="5.7109375" style="82" customWidth="1"/>
    <col min="10000" max="10021" width="3.7109375" style="82" customWidth="1"/>
    <col min="10022" max="10022" width="2.7109375" style="82" customWidth="1"/>
    <col min="10023" max="10023" width="0" style="82" hidden="1" customWidth="1"/>
    <col min="10024" max="10024" width="2.7109375" style="82" customWidth="1"/>
    <col min="10025" max="10035" width="4.7109375" style="82" customWidth="1"/>
    <col min="10036" max="10036" width="2.7109375" style="82" customWidth="1"/>
    <col min="10037" max="10047" width="4.7109375" style="82" customWidth="1"/>
    <col min="10048" max="10048" width="6.7109375" style="82" customWidth="1"/>
    <col min="10049" max="10051" width="7.7109375" style="82" customWidth="1"/>
    <col min="10052" max="10240" width="9.140625" style="82"/>
    <col min="10241" max="10241" width="3.85546875" style="82" customWidth="1"/>
    <col min="10242" max="10242" width="19.85546875" style="82" customWidth="1"/>
    <col min="10243" max="10243" width="12.85546875" style="82" customWidth="1"/>
    <col min="10244" max="10244" width="5.7109375" style="82" customWidth="1"/>
    <col min="10245" max="10247" width="5.28515625" style="82" customWidth="1"/>
    <col min="10248" max="10248" width="6.5703125" style="82" customWidth="1"/>
    <col min="10249" max="10249" width="5.28515625" style="82" customWidth="1"/>
    <col min="10250" max="10252" width="3.7109375" style="82" customWidth="1"/>
    <col min="10253" max="10255" width="5.7109375" style="82" customWidth="1"/>
    <col min="10256" max="10277" width="3.7109375" style="82" customWidth="1"/>
    <col min="10278" max="10278" width="2.7109375" style="82" customWidth="1"/>
    <col min="10279" max="10279" width="0" style="82" hidden="1" customWidth="1"/>
    <col min="10280" max="10280" width="2.7109375" style="82" customWidth="1"/>
    <col min="10281" max="10291" width="4.7109375" style="82" customWidth="1"/>
    <col min="10292" max="10292" width="2.7109375" style="82" customWidth="1"/>
    <col min="10293" max="10303" width="4.7109375" style="82" customWidth="1"/>
    <col min="10304" max="10304" width="6.7109375" style="82" customWidth="1"/>
    <col min="10305" max="10307" width="7.7109375" style="82" customWidth="1"/>
    <col min="10308" max="10496" width="9.140625" style="82"/>
    <col min="10497" max="10497" width="3.85546875" style="82" customWidth="1"/>
    <col min="10498" max="10498" width="19.85546875" style="82" customWidth="1"/>
    <col min="10499" max="10499" width="12.85546875" style="82" customWidth="1"/>
    <col min="10500" max="10500" width="5.7109375" style="82" customWidth="1"/>
    <col min="10501" max="10503" width="5.28515625" style="82" customWidth="1"/>
    <col min="10504" max="10504" width="6.5703125" style="82" customWidth="1"/>
    <col min="10505" max="10505" width="5.28515625" style="82" customWidth="1"/>
    <col min="10506" max="10508" width="3.7109375" style="82" customWidth="1"/>
    <col min="10509" max="10511" width="5.7109375" style="82" customWidth="1"/>
    <col min="10512" max="10533" width="3.7109375" style="82" customWidth="1"/>
    <col min="10534" max="10534" width="2.7109375" style="82" customWidth="1"/>
    <col min="10535" max="10535" width="0" style="82" hidden="1" customWidth="1"/>
    <col min="10536" max="10536" width="2.7109375" style="82" customWidth="1"/>
    <col min="10537" max="10547" width="4.7109375" style="82" customWidth="1"/>
    <col min="10548" max="10548" width="2.7109375" style="82" customWidth="1"/>
    <col min="10549" max="10559" width="4.7109375" style="82" customWidth="1"/>
    <col min="10560" max="10560" width="6.7109375" style="82" customWidth="1"/>
    <col min="10561" max="10563" width="7.7109375" style="82" customWidth="1"/>
    <col min="10564" max="10752" width="9.140625" style="82"/>
    <col min="10753" max="10753" width="3.85546875" style="82" customWidth="1"/>
    <col min="10754" max="10754" width="19.85546875" style="82" customWidth="1"/>
    <col min="10755" max="10755" width="12.85546875" style="82" customWidth="1"/>
    <col min="10756" max="10756" width="5.7109375" style="82" customWidth="1"/>
    <col min="10757" max="10759" width="5.28515625" style="82" customWidth="1"/>
    <col min="10760" max="10760" width="6.5703125" style="82" customWidth="1"/>
    <col min="10761" max="10761" width="5.28515625" style="82" customWidth="1"/>
    <col min="10762" max="10764" width="3.7109375" style="82" customWidth="1"/>
    <col min="10765" max="10767" width="5.7109375" style="82" customWidth="1"/>
    <col min="10768" max="10789" width="3.7109375" style="82" customWidth="1"/>
    <col min="10790" max="10790" width="2.7109375" style="82" customWidth="1"/>
    <col min="10791" max="10791" width="0" style="82" hidden="1" customWidth="1"/>
    <col min="10792" max="10792" width="2.7109375" style="82" customWidth="1"/>
    <col min="10793" max="10803" width="4.7109375" style="82" customWidth="1"/>
    <col min="10804" max="10804" width="2.7109375" style="82" customWidth="1"/>
    <col min="10805" max="10815" width="4.7109375" style="82" customWidth="1"/>
    <col min="10816" max="10816" width="6.7109375" style="82" customWidth="1"/>
    <col min="10817" max="10819" width="7.7109375" style="82" customWidth="1"/>
    <col min="10820" max="11008" width="9.140625" style="82"/>
    <col min="11009" max="11009" width="3.85546875" style="82" customWidth="1"/>
    <col min="11010" max="11010" width="19.85546875" style="82" customWidth="1"/>
    <col min="11011" max="11011" width="12.85546875" style="82" customWidth="1"/>
    <col min="11012" max="11012" width="5.7109375" style="82" customWidth="1"/>
    <col min="11013" max="11015" width="5.28515625" style="82" customWidth="1"/>
    <col min="11016" max="11016" width="6.5703125" style="82" customWidth="1"/>
    <col min="11017" max="11017" width="5.28515625" style="82" customWidth="1"/>
    <col min="11018" max="11020" width="3.7109375" style="82" customWidth="1"/>
    <col min="11021" max="11023" width="5.7109375" style="82" customWidth="1"/>
    <col min="11024" max="11045" width="3.7109375" style="82" customWidth="1"/>
    <col min="11046" max="11046" width="2.7109375" style="82" customWidth="1"/>
    <col min="11047" max="11047" width="0" style="82" hidden="1" customWidth="1"/>
    <col min="11048" max="11048" width="2.7109375" style="82" customWidth="1"/>
    <col min="11049" max="11059" width="4.7109375" style="82" customWidth="1"/>
    <col min="11060" max="11060" width="2.7109375" style="82" customWidth="1"/>
    <col min="11061" max="11071" width="4.7109375" style="82" customWidth="1"/>
    <col min="11072" max="11072" width="6.7109375" style="82" customWidth="1"/>
    <col min="11073" max="11075" width="7.7109375" style="82" customWidth="1"/>
    <col min="11076" max="11264" width="9.140625" style="82"/>
    <col min="11265" max="11265" width="3.85546875" style="82" customWidth="1"/>
    <col min="11266" max="11266" width="19.85546875" style="82" customWidth="1"/>
    <col min="11267" max="11267" width="12.85546875" style="82" customWidth="1"/>
    <col min="11268" max="11268" width="5.7109375" style="82" customWidth="1"/>
    <col min="11269" max="11271" width="5.28515625" style="82" customWidth="1"/>
    <col min="11272" max="11272" width="6.5703125" style="82" customWidth="1"/>
    <col min="11273" max="11273" width="5.28515625" style="82" customWidth="1"/>
    <col min="11274" max="11276" width="3.7109375" style="82" customWidth="1"/>
    <col min="11277" max="11279" width="5.7109375" style="82" customWidth="1"/>
    <col min="11280" max="11301" width="3.7109375" style="82" customWidth="1"/>
    <col min="11302" max="11302" width="2.7109375" style="82" customWidth="1"/>
    <col min="11303" max="11303" width="0" style="82" hidden="1" customWidth="1"/>
    <col min="11304" max="11304" width="2.7109375" style="82" customWidth="1"/>
    <col min="11305" max="11315" width="4.7109375" style="82" customWidth="1"/>
    <col min="11316" max="11316" width="2.7109375" style="82" customWidth="1"/>
    <col min="11317" max="11327" width="4.7109375" style="82" customWidth="1"/>
    <col min="11328" max="11328" width="6.7109375" style="82" customWidth="1"/>
    <col min="11329" max="11331" width="7.7109375" style="82" customWidth="1"/>
    <col min="11332" max="11520" width="9.140625" style="82"/>
    <col min="11521" max="11521" width="3.85546875" style="82" customWidth="1"/>
    <col min="11522" max="11522" width="19.85546875" style="82" customWidth="1"/>
    <col min="11523" max="11523" width="12.85546875" style="82" customWidth="1"/>
    <col min="11524" max="11524" width="5.7109375" style="82" customWidth="1"/>
    <col min="11525" max="11527" width="5.28515625" style="82" customWidth="1"/>
    <col min="11528" max="11528" width="6.5703125" style="82" customWidth="1"/>
    <col min="11529" max="11529" width="5.28515625" style="82" customWidth="1"/>
    <col min="11530" max="11532" width="3.7109375" style="82" customWidth="1"/>
    <col min="11533" max="11535" width="5.7109375" style="82" customWidth="1"/>
    <col min="11536" max="11557" width="3.7109375" style="82" customWidth="1"/>
    <col min="11558" max="11558" width="2.7109375" style="82" customWidth="1"/>
    <col min="11559" max="11559" width="0" style="82" hidden="1" customWidth="1"/>
    <col min="11560" max="11560" width="2.7109375" style="82" customWidth="1"/>
    <col min="11561" max="11571" width="4.7109375" style="82" customWidth="1"/>
    <col min="11572" max="11572" width="2.7109375" style="82" customWidth="1"/>
    <col min="11573" max="11583" width="4.7109375" style="82" customWidth="1"/>
    <col min="11584" max="11584" width="6.7109375" style="82" customWidth="1"/>
    <col min="11585" max="11587" width="7.7109375" style="82" customWidth="1"/>
    <col min="11588" max="11776" width="9.140625" style="82"/>
    <col min="11777" max="11777" width="3.85546875" style="82" customWidth="1"/>
    <col min="11778" max="11778" width="19.85546875" style="82" customWidth="1"/>
    <col min="11779" max="11779" width="12.85546875" style="82" customWidth="1"/>
    <col min="11780" max="11780" width="5.7109375" style="82" customWidth="1"/>
    <col min="11781" max="11783" width="5.28515625" style="82" customWidth="1"/>
    <col min="11784" max="11784" width="6.5703125" style="82" customWidth="1"/>
    <col min="11785" max="11785" width="5.28515625" style="82" customWidth="1"/>
    <col min="11786" max="11788" width="3.7109375" style="82" customWidth="1"/>
    <col min="11789" max="11791" width="5.7109375" style="82" customWidth="1"/>
    <col min="11792" max="11813" width="3.7109375" style="82" customWidth="1"/>
    <col min="11814" max="11814" width="2.7109375" style="82" customWidth="1"/>
    <col min="11815" max="11815" width="0" style="82" hidden="1" customWidth="1"/>
    <col min="11816" max="11816" width="2.7109375" style="82" customWidth="1"/>
    <col min="11817" max="11827" width="4.7109375" style="82" customWidth="1"/>
    <col min="11828" max="11828" width="2.7109375" style="82" customWidth="1"/>
    <col min="11829" max="11839" width="4.7109375" style="82" customWidth="1"/>
    <col min="11840" max="11840" width="6.7109375" style="82" customWidth="1"/>
    <col min="11841" max="11843" width="7.7109375" style="82" customWidth="1"/>
    <col min="11844" max="12032" width="9.140625" style="82"/>
    <col min="12033" max="12033" width="3.85546875" style="82" customWidth="1"/>
    <col min="12034" max="12034" width="19.85546875" style="82" customWidth="1"/>
    <col min="12035" max="12035" width="12.85546875" style="82" customWidth="1"/>
    <col min="12036" max="12036" width="5.7109375" style="82" customWidth="1"/>
    <col min="12037" max="12039" width="5.28515625" style="82" customWidth="1"/>
    <col min="12040" max="12040" width="6.5703125" style="82" customWidth="1"/>
    <col min="12041" max="12041" width="5.28515625" style="82" customWidth="1"/>
    <col min="12042" max="12044" width="3.7109375" style="82" customWidth="1"/>
    <col min="12045" max="12047" width="5.7109375" style="82" customWidth="1"/>
    <col min="12048" max="12069" width="3.7109375" style="82" customWidth="1"/>
    <col min="12070" max="12070" width="2.7109375" style="82" customWidth="1"/>
    <col min="12071" max="12071" width="0" style="82" hidden="1" customWidth="1"/>
    <col min="12072" max="12072" width="2.7109375" style="82" customWidth="1"/>
    <col min="12073" max="12083" width="4.7109375" style="82" customWidth="1"/>
    <col min="12084" max="12084" width="2.7109375" style="82" customWidth="1"/>
    <col min="12085" max="12095" width="4.7109375" style="82" customWidth="1"/>
    <col min="12096" max="12096" width="6.7109375" style="82" customWidth="1"/>
    <col min="12097" max="12099" width="7.7109375" style="82" customWidth="1"/>
    <col min="12100" max="12288" width="9.140625" style="82"/>
    <col min="12289" max="12289" width="3.85546875" style="82" customWidth="1"/>
    <col min="12290" max="12290" width="19.85546875" style="82" customWidth="1"/>
    <col min="12291" max="12291" width="12.85546875" style="82" customWidth="1"/>
    <col min="12292" max="12292" width="5.7109375" style="82" customWidth="1"/>
    <col min="12293" max="12295" width="5.28515625" style="82" customWidth="1"/>
    <col min="12296" max="12296" width="6.5703125" style="82" customWidth="1"/>
    <col min="12297" max="12297" width="5.28515625" style="82" customWidth="1"/>
    <col min="12298" max="12300" width="3.7109375" style="82" customWidth="1"/>
    <col min="12301" max="12303" width="5.7109375" style="82" customWidth="1"/>
    <col min="12304" max="12325" width="3.7109375" style="82" customWidth="1"/>
    <col min="12326" max="12326" width="2.7109375" style="82" customWidth="1"/>
    <col min="12327" max="12327" width="0" style="82" hidden="1" customWidth="1"/>
    <col min="12328" max="12328" width="2.7109375" style="82" customWidth="1"/>
    <col min="12329" max="12339" width="4.7109375" style="82" customWidth="1"/>
    <col min="12340" max="12340" width="2.7109375" style="82" customWidth="1"/>
    <col min="12341" max="12351" width="4.7109375" style="82" customWidth="1"/>
    <col min="12352" max="12352" width="6.7109375" style="82" customWidth="1"/>
    <col min="12353" max="12355" width="7.7109375" style="82" customWidth="1"/>
    <col min="12356" max="12544" width="9.140625" style="82"/>
    <col min="12545" max="12545" width="3.85546875" style="82" customWidth="1"/>
    <col min="12546" max="12546" width="19.85546875" style="82" customWidth="1"/>
    <col min="12547" max="12547" width="12.85546875" style="82" customWidth="1"/>
    <col min="12548" max="12548" width="5.7109375" style="82" customWidth="1"/>
    <col min="12549" max="12551" width="5.28515625" style="82" customWidth="1"/>
    <col min="12552" max="12552" width="6.5703125" style="82" customWidth="1"/>
    <col min="12553" max="12553" width="5.28515625" style="82" customWidth="1"/>
    <col min="12554" max="12556" width="3.7109375" style="82" customWidth="1"/>
    <col min="12557" max="12559" width="5.7109375" style="82" customWidth="1"/>
    <col min="12560" max="12581" width="3.7109375" style="82" customWidth="1"/>
    <col min="12582" max="12582" width="2.7109375" style="82" customWidth="1"/>
    <col min="12583" max="12583" width="0" style="82" hidden="1" customWidth="1"/>
    <col min="12584" max="12584" width="2.7109375" style="82" customWidth="1"/>
    <col min="12585" max="12595" width="4.7109375" style="82" customWidth="1"/>
    <col min="12596" max="12596" width="2.7109375" style="82" customWidth="1"/>
    <col min="12597" max="12607" width="4.7109375" style="82" customWidth="1"/>
    <col min="12608" max="12608" width="6.7109375" style="82" customWidth="1"/>
    <col min="12609" max="12611" width="7.7109375" style="82" customWidth="1"/>
    <col min="12612" max="12800" width="9.140625" style="82"/>
    <col min="12801" max="12801" width="3.85546875" style="82" customWidth="1"/>
    <col min="12802" max="12802" width="19.85546875" style="82" customWidth="1"/>
    <col min="12803" max="12803" width="12.85546875" style="82" customWidth="1"/>
    <col min="12804" max="12804" width="5.7109375" style="82" customWidth="1"/>
    <col min="12805" max="12807" width="5.28515625" style="82" customWidth="1"/>
    <col min="12808" max="12808" width="6.5703125" style="82" customWidth="1"/>
    <col min="12809" max="12809" width="5.28515625" style="82" customWidth="1"/>
    <col min="12810" max="12812" width="3.7109375" style="82" customWidth="1"/>
    <col min="12813" max="12815" width="5.7109375" style="82" customWidth="1"/>
    <col min="12816" max="12837" width="3.7109375" style="82" customWidth="1"/>
    <col min="12838" max="12838" width="2.7109375" style="82" customWidth="1"/>
    <col min="12839" max="12839" width="0" style="82" hidden="1" customWidth="1"/>
    <col min="12840" max="12840" width="2.7109375" style="82" customWidth="1"/>
    <col min="12841" max="12851" width="4.7109375" style="82" customWidth="1"/>
    <col min="12852" max="12852" width="2.7109375" style="82" customWidth="1"/>
    <col min="12853" max="12863" width="4.7109375" style="82" customWidth="1"/>
    <col min="12864" max="12864" width="6.7109375" style="82" customWidth="1"/>
    <col min="12865" max="12867" width="7.7109375" style="82" customWidth="1"/>
    <col min="12868" max="13056" width="9.140625" style="82"/>
    <col min="13057" max="13057" width="3.85546875" style="82" customWidth="1"/>
    <col min="13058" max="13058" width="19.85546875" style="82" customWidth="1"/>
    <col min="13059" max="13059" width="12.85546875" style="82" customWidth="1"/>
    <col min="13060" max="13060" width="5.7109375" style="82" customWidth="1"/>
    <col min="13061" max="13063" width="5.28515625" style="82" customWidth="1"/>
    <col min="13064" max="13064" width="6.5703125" style="82" customWidth="1"/>
    <col min="13065" max="13065" width="5.28515625" style="82" customWidth="1"/>
    <col min="13066" max="13068" width="3.7109375" style="82" customWidth="1"/>
    <col min="13069" max="13071" width="5.7109375" style="82" customWidth="1"/>
    <col min="13072" max="13093" width="3.7109375" style="82" customWidth="1"/>
    <col min="13094" max="13094" width="2.7109375" style="82" customWidth="1"/>
    <col min="13095" max="13095" width="0" style="82" hidden="1" customWidth="1"/>
    <col min="13096" max="13096" width="2.7109375" style="82" customWidth="1"/>
    <col min="13097" max="13107" width="4.7109375" style="82" customWidth="1"/>
    <col min="13108" max="13108" width="2.7109375" style="82" customWidth="1"/>
    <col min="13109" max="13119" width="4.7109375" style="82" customWidth="1"/>
    <col min="13120" max="13120" width="6.7109375" style="82" customWidth="1"/>
    <col min="13121" max="13123" width="7.7109375" style="82" customWidth="1"/>
    <col min="13124" max="13312" width="9.140625" style="82"/>
    <col min="13313" max="13313" width="3.85546875" style="82" customWidth="1"/>
    <col min="13314" max="13314" width="19.85546875" style="82" customWidth="1"/>
    <col min="13315" max="13315" width="12.85546875" style="82" customWidth="1"/>
    <col min="13316" max="13316" width="5.7109375" style="82" customWidth="1"/>
    <col min="13317" max="13319" width="5.28515625" style="82" customWidth="1"/>
    <col min="13320" max="13320" width="6.5703125" style="82" customWidth="1"/>
    <col min="13321" max="13321" width="5.28515625" style="82" customWidth="1"/>
    <col min="13322" max="13324" width="3.7109375" style="82" customWidth="1"/>
    <col min="13325" max="13327" width="5.7109375" style="82" customWidth="1"/>
    <col min="13328" max="13349" width="3.7109375" style="82" customWidth="1"/>
    <col min="13350" max="13350" width="2.7109375" style="82" customWidth="1"/>
    <col min="13351" max="13351" width="0" style="82" hidden="1" customWidth="1"/>
    <col min="13352" max="13352" width="2.7109375" style="82" customWidth="1"/>
    <col min="13353" max="13363" width="4.7109375" style="82" customWidth="1"/>
    <col min="13364" max="13364" width="2.7109375" style="82" customWidth="1"/>
    <col min="13365" max="13375" width="4.7109375" style="82" customWidth="1"/>
    <col min="13376" max="13376" width="6.7109375" style="82" customWidth="1"/>
    <col min="13377" max="13379" width="7.7109375" style="82" customWidth="1"/>
    <col min="13380" max="13568" width="9.140625" style="82"/>
    <col min="13569" max="13569" width="3.85546875" style="82" customWidth="1"/>
    <col min="13570" max="13570" width="19.85546875" style="82" customWidth="1"/>
    <col min="13571" max="13571" width="12.85546875" style="82" customWidth="1"/>
    <col min="13572" max="13572" width="5.7109375" style="82" customWidth="1"/>
    <col min="13573" max="13575" width="5.28515625" style="82" customWidth="1"/>
    <col min="13576" max="13576" width="6.5703125" style="82" customWidth="1"/>
    <col min="13577" max="13577" width="5.28515625" style="82" customWidth="1"/>
    <col min="13578" max="13580" width="3.7109375" style="82" customWidth="1"/>
    <col min="13581" max="13583" width="5.7109375" style="82" customWidth="1"/>
    <col min="13584" max="13605" width="3.7109375" style="82" customWidth="1"/>
    <col min="13606" max="13606" width="2.7109375" style="82" customWidth="1"/>
    <col min="13607" max="13607" width="0" style="82" hidden="1" customWidth="1"/>
    <col min="13608" max="13608" width="2.7109375" style="82" customWidth="1"/>
    <col min="13609" max="13619" width="4.7109375" style="82" customWidth="1"/>
    <col min="13620" max="13620" width="2.7109375" style="82" customWidth="1"/>
    <col min="13621" max="13631" width="4.7109375" style="82" customWidth="1"/>
    <col min="13632" max="13632" width="6.7109375" style="82" customWidth="1"/>
    <col min="13633" max="13635" width="7.7109375" style="82" customWidth="1"/>
    <col min="13636" max="13824" width="9.140625" style="82"/>
    <col min="13825" max="13825" width="3.85546875" style="82" customWidth="1"/>
    <col min="13826" max="13826" width="19.85546875" style="82" customWidth="1"/>
    <col min="13827" max="13827" width="12.85546875" style="82" customWidth="1"/>
    <col min="13828" max="13828" width="5.7109375" style="82" customWidth="1"/>
    <col min="13829" max="13831" width="5.28515625" style="82" customWidth="1"/>
    <col min="13832" max="13832" width="6.5703125" style="82" customWidth="1"/>
    <col min="13833" max="13833" width="5.28515625" style="82" customWidth="1"/>
    <col min="13834" max="13836" width="3.7109375" style="82" customWidth="1"/>
    <col min="13837" max="13839" width="5.7109375" style="82" customWidth="1"/>
    <col min="13840" max="13861" width="3.7109375" style="82" customWidth="1"/>
    <col min="13862" max="13862" width="2.7109375" style="82" customWidth="1"/>
    <col min="13863" max="13863" width="0" style="82" hidden="1" customWidth="1"/>
    <col min="13864" max="13864" width="2.7109375" style="82" customWidth="1"/>
    <col min="13865" max="13875" width="4.7109375" style="82" customWidth="1"/>
    <col min="13876" max="13876" width="2.7109375" style="82" customWidth="1"/>
    <col min="13877" max="13887" width="4.7109375" style="82" customWidth="1"/>
    <col min="13888" max="13888" width="6.7109375" style="82" customWidth="1"/>
    <col min="13889" max="13891" width="7.7109375" style="82" customWidth="1"/>
    <col min="13892" max="14080" width="9.140625" style="82"/>
    <col min="14081" max="14081" width="3.85546875" style="82" customWidth="1"/>
    <col min="14082" max="14082" width="19.85546875" style="82" customWidth="1"/>
    <col min="14083" max="14083" width="12.85546875" style="82" customWidth="1"/>
    <col min="14084" max="14084" width="5.7109375" style="82" customWidth="1"/>
    <col min="14085" max="14087" width="5.28515625" style="82" customWidth="1"/>
    <col min="14088" max="14088" width="6.5703125" style="82" customWidth="1"/>
    <col min="14089" max="14089" width="5.28515625" style="82" customWidth="1"/>
    <col min="14090" max="14092" width="3.7109375" style="82" customWidth="1"/>
    <col min="14093" max="14095" width="5.7109375" style="82" customWidth="1"/>
    <col min="14096" max="14117" width="3.7109375" style="82" customWidth="1"/>
    <col min="14118" max="14118" width="2.7109375" style="82" customWidth="1"/>
    <col min="14119" max="14119" width="0" style="82" hidden="1" customWidth="1"/>
    <col min="14120" max="14120" width="2.7109375" style="82" customWidth="1"/>
    <col min="14121" max="14131" width="4.7109375" style="82" customWidth="1"/>
    <col min="14132" max="14132" width="2.7109375" style="82" customWidth="1"/>
    <col min="14133" max="14143" width="4.7109375" style="82" customWidth="1"/>
    <col min="14144" max="14144" width="6.7109375" style="82" customWidth="1"/>
    <col min="14145" max="14147" width="7.7109375" style="82" customWidth="1"/>
    <col min="14148" max="14336" width="9.140625" style="82"/>
    <col min="14337" max="14337" width="3.85546875" style="82" customWidth="1"/>
    <col min="14338" max="14338" width="19.85546875" style="82" customWidth="1"/>
    <col min="14339" max="14339" width="12.85546875" style="82" customWidth="1"/>
    <col min="14340" max="14340" width="5.7109375" style="82" customWidth="1"/>
    <col min="14341" max="14343" width="5.28515625" style="82" customWidth="1"/>
    <col min="14344" max="14344" width="6.5703125" style="82" customWidth="1"/>
    <col min="14345" max="14345" width="5.28515625" style="82" customWidth="1"/>
    <col min="14346" max="14348" width="3.7109375" style="82" customWidth="1"/>
    <col min="14349" max="14351" width="5.7109375" style="82" customWidth="1"/>
    <col min="14352" max="14373" width="3.7109375" style="82" customWidth="1"/>
    <col min="14374" max="14374" width="2.7109375" style="82" customWidth="1"/>
    <col min="14375" max="14375" width="0" style="82" hidden="1" customWidth="1"/>
    <col min="14376" max="14376" width="2.7109375" style="82" customWidth="1"/>
    <col min="14377" max="14387" width="4.7109375" style="82" customWidth="1"/>
    <col min="14388" max="14388" width="2.7109375" style="82" customWidth="1"/>
    <col min="14389" max="14399" width="4.7109375" style="82" customWidth="1"/>
    <col min="14400" max="14400" width="6.7109375" style="82" customWidth="1"/>
    <col min="14401" max="14403" width="7.7109375" style="82" customWidth="1"/>
    <col min="14404" max="14592" width="9.140625" style="82"/>
    <col min="14593" max="14593" width="3.85546875" style="82" customWidth="1"/>
    <col min="14594" max="14594" width="19.85546875" style="82" customWidth="1"/>
    <col min="14595" max="14595" width="12.85546875" style="82" customWidth="1"/>
    <col min="14596" max="14596" width="5.7109375" style="82" customWidth="1"/>
    <col min="14597" max="14599" width="5.28515625" style="82" customWidth="1"/>
    <col min="14600" max="14600" width="6.5703125" style="82" customWidth="1"/>
    <col min="14601" max="14601" width="5.28515625" style="82" customWidth="1"/>
    <col min="14602" max="14604" width="3.7109375" style="82" customWidth="1"/>
    <col min="14605" max="14607" width="5.7109375" style="82" customWidth="1"/>
    <col min="14608" max="14629" width="3.7109375" style="82" customWidth="1"/>
    <col min="14630" max="14630" width="2.7109375" style="82" customWidth="1"/>
    <col min="14631" max="14631" width="0" style="82" hidden="1" customWidth="1"/>
    <col min="14632" max="14632" width="2.7109375" style="82" customWidth="1"/>
    <col min="14633" max="14643" width="4.7109375" style="82" customWidth="1"/>
    <col min="14644" max="14644" width="2.7109375" style="82" customWidth="1"/>
    <col min="14645" max="14655" width="4.7109375" style="82" customWidth="1"/>
    <col min="14656" max="14656" width="6.7109375" style="82" customWidth="1"/>
    <col min="14657" max="14659" width="7.7109375" style="82" customWidth="1"/>
    <col min="14660" max="14848" width="9.140625" style="82"/>
    <col min="14849" max="14849" width="3.85546875" style="82" customWidth="1"/>
    <col min="14850" max="14850" width="19.85546875" style="82" customWidth="1"/>
    <col min="14851" max="14851" width="12.85546875" style="82" customWidth="1"/>
    <col min="14852" max="14852" width="5.7109375" style="82" customWidth="1"/>
    <col min="14853" max="14855" width="5.28515625" style="82" customWidth="1"/>
    <col min="14856" max="14856" width="6.5703125" style="82" customWidth="1"/>
    <col min="14857" max="14857" width="5.28515625" style="82" customWidth="1"/>
    <col min="14858" max="14860" width="3.7109375" style="82" customWidth="1"/>
    <col min="14861" max="14863" width="5.7109375" style="82" customWidth="1"/>
    <col min="14864" max="14885" width="3.7109375" style="82" customWidth="1"/>
    <col min="14886" max="14886" width="2.7109375" style="82" customWidth="1"/>
    <col min="14887" max="14887" width="0" style="82" hidden="1" customWidth="1"/>
    <col min="14888" max="14888" width="2.7109375" style="82" customWidth="1"/>
    <col min="14889" max="14899" width="4.7109375" style="82" customWidth="1"/>
    <col min="14900" max="14900" width="2.7109375" style="82" customWidth="1"/>
    <col min="14901" max="14911" width="4.7109375" style="82" customWidth="1"/>
    <col min="14912" max="14912" width="6.7109375" style="82" customWidth="1"/>
    <col min="14913" max="14915" width="7.7109375" style="82" customWidth="1"/>
    <col min="14916" max="15104" width="9.140625" style="82"/>
    <col min="15105" max="15105" width="3.85546875" style="82" customWidth="1"/>
    <col min="15106" max="15106" width="19.85546875" style="82" customWidth="1"/>
    <col min="15107" max="15107" width="12.85546875" style="82" customWidth="1"/>
    <col min="15108" max="15108" width="5.7109375" style="82" customWidth="1"/>
    <col min="15109" max="15111" width="5.28515625" style="82" customWidth="1"/>
    <col min="15112" max="15112" width="6.5703125" style="82" customWidth="1"/>
    <col min="15113" max="15113" width="5.28515625" style="82" customWidth="1"/>
    <col min="15114" max="15116" width="3.7109375" style="82" customWidth="1"/>
    <col min="15117" max="15119" width="5.7109375" style="82" customWidth="1"/>
    <col min="15120" max="15141" width="3.7109375" style="82" customWidth="1"/>
    <col min="15142" max="15142" width="2.7109375" style="82" customWidth="1"/>
    <col min="15143" max="15143" width="0" style="82" hidden="1" customWidth="1"/>
    <col min="15144" max="15144" width="2.7109375" style="82" customWidth="1"/>
    <col min="15145" max="15155" width="4.7109375" style="82" customWidth="1"/>
    <col min="15156" max="15156" width="2.7109375" style="82" customWidth="1"/>
    <col min="15157" max="15167" width="4.7109375" style="82" customWidth="1"/>
    <col min="15168" max="15168" width="6.7109375" style="82" customWidth="1"/>
    <col min="15169" max="15171" width="7.7109375" style="82" customWidth="1"/>
    <col min="15172" max="15360" width="9.140625" style="82"/>
    <col min="15361" max="15361" width="3.85546875" style="82" customWidth="1"/>
    <col min="15362" max="15362" width="19.85546875" style="82" customWidth="1"/>
    <col min="15363" max="15363" width="12.85546875" style="82" customWidth="1"/>
    <col min="15364" max="15364" width="5.7109375" style="82" customWidth="1"/>
    <col min="15365" max="15367" width="5.28515625" style="82" customWidth="1"/>
    <col min="15368" max="15368" width="6.5703125" style="82" customWidth="1"/>
    <col min="15369" max="15369" width="5.28515625" style="82" customWidth="1"/>
    <col min="15370" max="15372" width="3.7109375" style="82" customWidth="1"/>
    <col min="15373" max="15375" width="5.7109375" style="82" customWidth="1"/>
    <col min="15376" max="15397" width="3.7109375" style="82" customWidth="1"/>
    <col min="15398" max="15398" width="2.7109375" style="82" customWidth="1"/>
    <col min="15399" max="15399" width="0" style="82" hidden="1" customWidth="1"/>
    <col min="15400" max="15400" width="2.7109375" style="82" customWidth="1"/>
    <col min="15401" max="15411" width="4.7109375" style="82" customWidth="1"/>
    <col min="15412" max="15412" width="2.7109375" style="82" customWidth="1"/>
    <col min="15413" max="15423" width="4.7109375" style="82" customWidth="1"/>
    <col min="15424" max="15424" width="6.7109375" style="82" customWidth="1"/>
    <col min="15425" max="15427" width="7.7109375" style="82" customWidth="1"/>
    <col min="15428" max="15616" width="9.140625" style="82"/>
    <col min="15617" max="15617" width="3.85546875" style="82" customWidth="1"/>
    <col min="15618" max="15618" width="19.85546875" style="82" customWidth="1"/>
    <col min="15619" max="15619" width="12.85546875" style="82" customWidth="1"/>
    <col min="15620" max="15620" width="5.7109375" style="82" customWidth="1"/>
    <col min="15621" max="15623" width="5.28515625" style="82" customWidth="1"/>
    <col min="15624" max="15624" width="6.5703125" style="82" customWidth="1"/>
    <col min="15625" max="15625" width="5.28515625" style="82" customWidth="1"/>
    <col min="15626" max="15628" width="3.7109375" style="82" customWidth="1"/>
    <col min="15629" max="15631" width="5.7109375" style="82" customWidth="1"/>
    <col min="15632" max="15653" width="3.7109375" style="82" customWidth="1"/>
    <col min="15654" max="15654" width="2.7109375" style="82" customWidth="1"/>
    <col min="15655" max="15655" width="0" style="82" hidden="1" customWidth="1"/>
    <col min="15656" max="15656" width="2.7109375" style="82" customWidth="1"/>
    <col min="15657" max="15667" width="4.7109375" style="82" customWidth="1"/>
    <col min="15668" max="15668" width="2.7109375" style="82" customWidth="1"/>
    <col min="15669" max="15679" width="4.7109375" style="82" customWidth="1"/>
    <col min="15680" max="15680" width="6.7109375" style="82" customWidth="1"/>
    <col min="15681" max="15683" width="7.7109375" style="82" customWidth="1"/>
    <col min="15684" max="15872" width="9.140625" style="82"/>
    <col min="15873" max="15873" width="3.85546875" style="82" customWidth="1"/>
    <col min="15874" max="15874" width="19.85546875" style="82" customWidth="1"/>
    <col min="15875" max="15875" width="12.85546875" style="82" customWidth="1"/>
    <col min="15876" max="15876" width="5.7109375" style="82" customWidth="1"/>
    <col min="15877" max="15879" width="5.28515625" style="82" customWidth="1"/>
    <col min="15880" max="15880" width="6.5703125" style="82" customWidth="1"/>
    <col min="15881" max="15881" width="5.28515625" style="82" customWidth="1"/>
    <col min="15882" max="15884" width="3.7109375" style="82" customWidth="1"/>
    <col min="15885" max="15887" width="5.7109375" style="82" customWidth="1"/>
    <col min="15888" max="15909" width="3.7109375" style="82" customWidth="1"/>
    <col min="15910" max="15910" width="2.7109375" style="82" customWidth="1"/>
    <col min="15911" max="15911" width="0" style="82" hidden="1" customWidth="1"/>
    <col min="15912" max="15912" width="2.7109375" style="82" customWidth="1"/>
    <col min="15913" max="15923" width="4.7109375" style="82" customWidth="1"/>
    <col min="15924" max="15924" width="2.7109375" style="82" customWidth="1"/>
    <col min="15925" max="15935" width="4.7109375" style="82" customWidth="1"/>
    <col min="15936" max="15936" width="6.7109375" style="82" customWidth="1"/>
    <col min="15937" max="15939" width="7.7109375" style="82" customWidth="1"/>
    <col min="15940" max="16128" width="9.140625" style="82"/>
    <col min="16129" max="16129" width="3.85546875" style="82" customWidth="1"/>
    <col min="16130" max="16130" width="19.85546875" style="82" customWidth="1"/>
    <col min="16131" max="16131" width="12.85546875" style="82" customWidth="1"/>
    <col min="16132" max="16132" width="5.7109375" style="82" customWidth="1"/>
    <col min="16133" max="16135" width="5.28515625" style="82" customWidth="1"/>
    <col min="16136" max="16136" width="6.5703125" style="82" customWidth="1"/>
    <col min="16137" max="16137" width="5.28515625" style="82" customWidth="1"/>
    <col min="16138" max="16140" width="3.7109375" style="82" customWidth="1"/>
    <col min="16141" max="16143" width="5.7109375" style="82" customWidth="1"/>
    <col min="16144" max="16165" width="3.7109375" style="82" customWidth="1"/>
    <col min="16166" max="16166" width="2.7109375" style="82" customWidth="1"/>
    <col min="16167" max="16167" width="0" style="82" hidden="1" customWidth="1"/>
    <col min="16168" max="16168" width="2.7109375" style="82" customWidth="1"/>
    <col min="16169" max="16179" width="4.7109375" style="82" customWidth="1"/>
    <col min="16180" max="16180" width="2.7109375" style="82" customWidth="1"/>
    <col min="16181" max="16191" width="4.7109375" style="82" customWidth="1"/>
    <col min="16192" max="16192" width="6.7109375" style="82" customWidth="1"/>
    <col min="16193" max="16195" width="7.7109375" style="82" customWidth="1"/>
    <col min="16196" max="16384" width="9.140625" style="82"/>
  </cols>
  <sheetData>
    <row r="1" spans="1:68" ht="18.75" customHeight="1" x14ac:dyDescent="0.3">
      <c r="A1" s="236" t="s">
        <v>236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I1" s="83"/>
      <c r="AJ1" s="83"/>
      <c r="AK1" s="83"/>
      <c r="AL1" s="84"/>
      <c r="AM1" s="84"/>
      <c r="AN1" s="84"/>
      <c r="AO1" s="237" t="s">
        <v>207</v>
      </c>
      <c r="AP1" s="238"/>
      <c r="AQ1" s="85">
        <f>SUM(MAX(L5:L22)*2)</f>
        <v>18</v>
      </c>
      <c r="AR1" s="237" t="s">
        <v>208</v>
      </c>
      <c r="AS1" s="238"/>
      <c r="AT1" s="238"/>
      <c r="AU1" s="86">
        <f>SUM(AQ1/100*65)</f>
        <v>11.7</v>
      </c>
      <c r="AV1" s="239" t="s">
        <v>209</v>
      </c>
      <c r="AW1" s="240"/>
      <c r="AX1" s="87">
        <f>MAX(L5:L22)</f>
        <v>9</v>
      </c>
      <c r="AY1" s="88"/>
      <c r="AZ1" s="83"/>
      <c r="BA1" s="83"/>
      <c r="BB1" s="83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9"/>
    </row>
    <row r="2" spans="1:68" ht="25.5" x14ac:dyDescent="0.3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90"/>
      <c r="AI2" s="90"/>
      <c r="AJ2" s="90"/>
      <c r="AK2" s="90"/>
      <c r="AL2" s="91"/>
      <c r="AM2" s="91"/>
      <c r="AN2" s="91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3"/>
      <c r="BA2" s="83"/>
      <c r="BB2" s="83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9"/>
    </row>
    <row r="3" spans="1:68" ht="15.75" x14ac:dyDescent="0.25">
      <c r="A3" s="241" t="s">
        <v>210</v>
      </c>
      <c r="B3" s="241"/>
      <c r="C3" s="92"/>
      <c r="D3" s="242" t="s">
        <v>211</v>
      </c>
      <c r="E3" s="242"/>
      <c r="F3" s="242"/>
      <c r="G3" s="242"/>
      <c r="H3" s="93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0.88</v>
      </c>
      <c r="I3" s="92"/>
      <c r="J3" s="92"/>
      <c r="K3" s="92"/>
      <c r="L3" s="92"/>
      <c r="M3" s="242" t="s">
        <v>212</v>
      </c>
      <c r="N3" s="242"/>
      <c r="O3" s="242"/>
      <c r="P3" s="242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94"/>
      <c r="AM3" s="94"/>
      <c r="AN3" s="94"/>
      <c r="AO3" s="244" t="s">
        <v>213</v>
      </c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83"/>
      <c r="BA3" s="244" t="s">
        <v>214</v>
      </c>
      <c r="BB3" s="244"/>
      <c r="BC3" s="244"/>
      <c r="BD3" s="244"/>
      <c r="BE3" s="244"/>
      <c r="BF3" s="244"/>
      <c r="BG3" s="244"/>
      <c r="BH3" s="244"/>
      <c r="BI3" s="244"/>
      <c r="BJ3" s="244"/>
      <c r="BK3" s="244"/>
      <c r="BL3" s="244"/>
      <c r="BM3" s="244"/>
      <c r="BN3" s="244"/>
      <c r="BO3" s="244"/>
      <c r="BP3" s="89"/>
    </row>
    <row r="4" spans="1:68" ht="24" x14ac:dyDescent="0.2">
      <c r="A4" s="95" t="s">
        <v>215</v>
      </c>
      <c r="B4" s="96" t="s">
        <v>216</v>
      </c>
      <c r="C4" s="97" t="s">
        <v>217</v>
      </c>
      <c r="D4" s="98" t="s">
        <v>218</v>
      </c>
      <c r="E4" s="99" t="s">
        <v>219</v>
      </c>
      <c r="F4" s="100" t="s">
        <v>220</v>
      </c>
      <c r="G4" s="100" t="s">
        <v>221</v>
      </c>
      <c r="H4" s="100" t="s">
        <v>222</v>
      </c>
      <c r="I4" s="100" t="s">
        <v>223</v>
      </c>
      <c r="J4" s="100" t="s">
        <v>224</v>
      </c>
      <c r="K4" s="100" t="s">
        <v>225</v>
      </c>
      <c r="L4" s="100" t="s">
        <v>226</v>
      </c>
      <c r="M4" s="100" t="s">
        <v>227</v>
      </c>
      <c r="N4" s="100" t="s">
        <v>228</v>
      </c>
      <c r="O4" s="101" t="s">
        <v>229</v>
      </c>
      <c r="P4" s="247">
        <v>1</v>
      </c>
      <c r="Q4" s="248"/>
      <c r="R4" s="246">
        <v>2</v>
      </c>
      <c r="S4" s="249"/>
      <c r="T4" s="249">
        <v>3</v>
      </c>
      <c r="U4" s="249"/>
      <c r="V4" s="249">
        <v>4</v>
      </c>
      <c r="W4" s="249"/>
      <c r="X4" s="249">
        <v>5</v>
      </c>
      <c r="Y4" s="249"/>
      <c r="Z4" s="249">
        <v>6</v>
      </c>
      <c r="AA4" s="249"/>
      <c r="AB4" s="249">
        <v>7</v>
      </c>
      <c r="AC4" s="249"/>
      <c r="AD4" s="249">
        <v>8</v>
      </c>
      <c r="AE4" s="249"/>
      <c r="AF4" s="249">
        <v>9</v>
      </c>
      <c r="AG4" s="249"/>
      <c r="AH4" s="245">
        <v>10</v>
      </c>
      <c r="AI4" s="246"/>
      <c r="AJ4" s="245">
        <v>11</v>
      </c>
      <c r="AK4" s="246"/>
      <c r="AL4" s="102"/>
      <c r="AM4" s="102"/>
      <c r="AN4" s="102"/>
      <c r="AO4" s="103">
        <v>1</v>
      </c>
      <c r="AP4" s="103">
        <v>2</v>
      </c>
      <c r="AQ4" s="103">
        <v>3</v>
      </c>
      <c r="AR4" s="103">
        <v>4</v>
      </c>
      <c r="AS4" s="103">
        <v>5</v>
      </c>
      <c r="AT4" s="103">
        <v>6</v>
      </c>
      <c r="AU4" s="103">
        <v>7</v>
      </c>
      <c r="AV4" s="103">
        <v>8</v>
      </c>
      <c r="AW4" s="103">
        <v>9</v>
      </c>
      <c r="AX4" s="103">
        <v>10</v>
      </c>
      <c r="AY4" s="103">
        <v>11</v>
      </c>
      <c r="AZ4" s="104"/>
      <c r="BA4" s="103">
        <v>1</v>
      </c>
      <c r="BB4" s="103">
        <v>2</v>
      </c>
      <c r="BC4" s="103">
        <v>3</v>
      </c>
      <c r="BD4" s="103">
        <v>4</v>
      </c>
      <c r="BE4" s="103">
        <v>5</v>
      </c>
      <c r="BF4" s="103">
        <v>6</v>
      </c>
      <c r="BG4" s="103">
        <v>7</v>
      </c>
      <c r="BH4" s="103">
        <v>8</v>
      </c>
      <c r="BI4" s="103">
        <v>9</v>
      </c>
      <c r="BJ4" s="103">
        <v>10</v>
      </c>
      <c r="BK4" s="103">
        <v>11</v>
      </c>
      <c r="BL4" s="103" t="s">
        <v>230</v>
      </c>
      <c r="BM4" s="105" t="s">
        <v>231</v>
      </c>
      <c r="BN4" s="105" t="s">
        <v>232</v>
      </c>
      <c r="BO4" s="106" t="s">
        <v>233</v>
      </c>
      <c r="BP4" s="89"/>
    </row>
    <row r="5" spans="1:68" ht="15" x14ac:dyDescent="0.2">
      <c r="A5" s="107">
        <v>1</v>
      </c>
      <c r="B5" s="108" t="s">
        <v>25</v>
      </c>
      <c r="C5" s="210" t="s">
        <v>24</v>
      </c>
      <c r="D5" s="109"/>
      <c r="E5" s="110">
        <f>IF(G5=0,0,IF(G5+F5&lt;1000,1000,G5+F5))</f>
        <v>1000</v>
      </c>
      <c r="F5" s="111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12">
        <v>1000</v>
      </c>
      <c r="H5" s="113">
        <f t="shared" ref="H5:H22" si="1">IF(J5=0,0,(IF(IF($A$25&gt;=30,(SUM(31-J5)*$H$3),(SUM(30-J5)*$H$3))&lt;0,0,IF($A$25&gt;=30,(SUM(31-J5)*$H$3),(SUM(30-J5)*$H$3)))))</f>
        <v>19.36</v>
      </c>
      <c r="I5" s="114">
        <f>IF(M5=0,0,G5-M5)</f>
        <v>0</v>
      </c>
      <c r="J5" s="115">
        <v>8</v>
      </c>
      <c r="K5" s="116">
        <v>9</v>
      </c>
      <c r="L5" s="117">
        <v>9</v>
      </c>
      <c r="M5" s="118">
        <f t="shared" ref="M5:M22" si="2">IF(L5=0,0,SUM(AO5:AY5)/L5)</f>
        <v>1000</v>
      </c>
      <c r="N5" s="114">
        <f t="shared" ref="N5:N22" si="3">BL5</f>
        <v>100</v>
      </c>
      <c r="O5" s="119">
        <f t="shared" ref="O5:O22" si="4">BO5</f>
        <v>93</v>
      </c>
      <c r="P5" s="120">
        <v>10</v>
      </c>
      <c r="Q5" s="121">
        <v>2</v>
      </c>
      <c r="R5" s="122">
        <v>18</v>
      </c>
      <c r="S5" s="121">
        <v>0</v>
      </c>
      <c r="T5" s="123">
        <v>8</v>
      </c>
      <c r="U5" s="124">
        <v>2</v>
      </c>
      <c r="V5" s="125">
        <v>14</v>
      </c>
      <c r="W5" s="124">
        <v>1</v>
      </c>
      <c r="X5" s="123">
        <v>2</v>
      </c>
      <c r="Y5" s="124">
        <v>2</v>
      </c>
      <c r="Z5" s="123">
        <v>17</v>
      </c>
      <c r="AA5" s="124">
        <v>0</v>
      </c>
      <c r="AB5" s="123">
        <v>13</v>
      </c>
      <c r="AC5" s="126">
        <v>1</v>
      </c>
      <c r="AD5" s="127">
        <v>16</v>
      </c>
      <c r="AE5" s="128">
        <v>1</v>
      </c>
      <c r="AF5" s="125">
        <v>15</v>
      </c>
      <c r="AG5" s="126">
        <v>0</v>
      </c>
      <c r="AH5" s="125">
        <v>99</v>
      </c>
      <c r="AI5" s="124">
        <v>0</v>
      </c>
      <c r="AJ5" s="123">
        <v>99</v>
      </c>
      <c r="AK5" s="124">
        <v>0</v>
      </c>
      <c r="AL5" s="129"/>
      <c r="AM5" s="130">
        <f>SUM(Q5+S5+U5+W5+Y5+AA5+AC5+AE5+AG5+AI5+AK5)</f>
        <v>9</v>
      </c>
      <c r="AN5" s="129"/>
      <c r="AO5" s="131">
        <f t="shared" ref="AO5:AO22" si="5">IF(B5=0,0,IF(B5="BRIVS",0,(LOOKUP(P5,$A$5:$A$23,$G$5:$G$23))))</f>
        <v>1000</v>
      </c>
      <c r="AP5" s="132">
        <f t="shared" ref="AP5:AP22" si="6">IF(B5=0,0,IF(B5="BRIVS",0,(LOOKUP(R5,$A$5:$A$23,$G$5:$G$23))))</f>
        <v>1000</v>
      </c>
      <c r="AQ5" s="133">
        <f t="shared" ref="AQ5:AQ22" si="7">IF(B5=0,0,IF(B5="BRIVS",0,(LOOKUP(T5,$A$5:$A$23,$G$5:$G$23))))</f>
        <v>1000</v>
      </c>
      <c r="AR5" s="132">
        <f t="shared" ref="AR5:AR22" si="8">IF(B5=0,0,IF(B5="BRIVS",0,(LOOKUP(V5,$A$5:$A$23,$G$5:$G$23))))</f>
        <v>1000</v>
      </c>
      <c r="AS5" s="133">
        <f t="shared" ref="AS5:AS22" si="9">IF(B5=0,0,IF(B5="BRIVS",0,(LOOKUP(X5,$A$5:$A$23,$G$5:$G$23))))</f>
        <v>1000</v>
      </c>
      <c r="AT5" s="133">
        <f t="shared" ref="AT5:AT22" si="10">IF(B5=0,0,IF(B5="BRIVS",0,(LOOKUP(Z5,$A$5:$A$23,$G$5:$G$23))))</f>
        <v>1000</v>
      </c>
      <c r="AU5" s="133">
        <f t="shared" ref="AU5:AU22" si="11">IF(B5=0,0,IF(B5="BRIVS",0,(LOOKUP(AB5,$A$5:$A$23,$G$5:$G$23))))</f>
        <v>1000</v>
      </c>
      <c r="AV5" s="133">
        <f t="shared" ref="AV5:AV22" si="12">IF(B5=0,0,IF(B5="BRIVS",0,(LOOKUP(AD5,$A$5:$A$23,$G$5:$G$23))))</f>
        <v>1000</v>
      </c>
      <c r="AW5" s="132">
        <f t="shared" ref="AW5:AW22" si="13">IF(B5=0,0,IF(B5="BRIVS",0,(LOOKUP(AF5,$A$5:$A$23,$G$5:$G$23))))</f>
        <v>1000</v>
      </c>
      <c r="AX5" s="133">
        <f t="shared" ref="AX5:AX22" si="14">IF(B5=0,0,IF(B5="BRIVS",0,(LOOKUP(AH5,$A$5:$A$23,$G$5:$G$23))))</f>
        <v>0</v>
      </c>
      <c r="AY5" s="134">
        <f t="shared" ref="AY5:AY22" si="15">IF(B5=0,0,IF(B5="BRIVS",0,(LOOKUP(AJ5,$A$5:$A$23,$G$5:$G$23))))</f>
        <v>0</v>
      </c>
      <c r="AZ5" s="83"/>
      <c r="BA5" s="135">
        <f t="shared" ref="BA5:BA22" si="16">IF(P5=99,0,(LOOKUP($P5,$A$5:$A$24,$K$5:$K$24)))</f>
        <v>9</v>
      </c>
      <c r="BB5" s="136">
        <f t="shared" ref="BB5:BB22" si="17">IF(R5=99,0,(LOOKUP($R5,$A$5:$A$24,$K$5:$K$24)))</f>
        <v>14</v>
      </c>
      <c r="BC5" s="136">
        <f t="shared" ref="BC5:BC22" si="18">IF(T5=99,0,(LOOKUP($T5,$A$5:$A$24,$K$5:$K$24)))</f>
        <v>7</v>
      </c>
      <c r="BD5" s="137">
        <f t="shared" ref="BD5:BD22" si="19">IF(V5=99,0,(LOOKUP($V5,$A$5:$A$24,$K$5:$K$24)))</f>
        <v>9</v>
      </c>
      <c r="BE5" s="136">
        <f t="shared" ref="BE5:BE22" si="20">IF(X5=99,0,(LOOKUP($X5,$A$5:$A$24,$K$5:$K$24)))</f>
        <v>9</v>
      </c>
      <c r="BF5" s="136">
        <f t="shared" ref="BF5:BF22" si="21">IF(Z5=99,0,(LOOKUP($Z5,$A$5:$A$24,$K$5:$K$24)))</f>
        <v>14</v>
      </c>
      <c r="BG5" s="136">
        <f t="shared" ref="BG5:BG22" si="22">IF(AB5=99,0,(LOOKUP($AB5,$A$5:$A$24,$K$5:$K$24)))</f>
        <v>13</v>
      </c>
      <c r="BH5" s="136">
        <f t="shared" ref="BH5:BH22" si="23">IF(AD5=99,0,(LOOKUP($AD5,$A$5:$A$24,$K$5:$K$24)))</f>
        <v>11</v>
      </c>
      <c r="BI5" s="136">
        <f t="shared" ref="BI5:BI22" si="24">IF(AF5=99,0,(LOOKUP($AF5,$A$5:$A$24,$K$5:$K$24)))</f>
        <v>14</v>
      </c>
      <c r="BJ5" s="136">
        <f t="shared" ref="BJ5:BJ22" si="25">IF(AH5=99,0,(LOOKUP($AH5,$A$5:$A$24,$K$5:$K$24)))</f>
        <v>0</v>
      </c>
      <c r="BK5" s="136">
        <f t="shared" ref="BK5:BK22" si="26">IF(AJ5=99,0,(LOOKUP($AJ5,$A$5:$A$24,$K$5:$K$24)))</f>
        <v>0</v>
      </c>
      <c r="BL5" s="138">
        <f>SUM(BA5,BB5,BC5,BD5,BE5,BG5,BF5,BH5,BI5,BJ5,BK5)</f>
        <v>100</v>
      </c>
      <c r="BM5" s="132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32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9">
        <f>SUM($BL5-$BM5)</f>
        <v>93</v>
      </c>
      <c r="BP5" s="89"/>
    </row>
    <row r="6" spans="1:68" ht="15" x14ac:dyDescent="0.2">
      <c r="A6" s="140">
        <v>2</v>
      </c>
      <c r="B6" s="141" t="s">
        <v>47</v>
      </c>
      <c r="C6" s="210" t="s">
        <v>24</v>
      </c>
      <c r="D6" s="142"/>
      <c r="E6" s="143">
        <f>IF(G6=0,0,IF(G6+F6&lt;1000,1000,G6+F6))</f>
        <v>1000</v>
      </c>
      <c r="F6" s="144">
        <f t="shared" si="0"/>
        <v>0</v>
      </c>
      <c r="G6" s="145">
        <v>1000</v>
      </c>
      <c r="H6" s="146">
        <f t="shared" si="1"/>
        <v>17.600000000000001</v>
      </c>
      <c r="I6" s="147">
        <f>IF(M6=0,0,G6-M6)</f>
        <v>0</v>
      </c>
      <c r="J6" s="148">
        <v>10</v>
      </c>
      <c r="K6" s="149">
        <v>9</v>
      </c>
      <c r="L6" s="150">
        <v>9</v>
      </c>
      <c r="M6" s="151">
        <f t="shared" si="2"/>
        <v>1000</v>
      </c>
      <c r="N6" s="147">
        <f t="shared" si="3"/>
        <v>88</v>
      </c>
      <c r="O6" s="152">
        <f t="shared" si="4"/>
        <v>83</v>
      </c>
      <c r="P6" s="153">
        <v>11</v>
      </c>
      <c r="Q6" s="154">
        <v>1</v>
      </c>
      <c r="R6" s="155">
        <v>12</v>
      </c>
      <c r="S6" s="156">
        <v>2</v>
      </c>
      <c r="T6" s="157">
        <v>16</v>
      </c>
      <c r="U6" s="158">
        <v>1</v>
      </c>
      <c r="V6" s="155">
        <v>18</v>
      </c>
      <c r="W6" s="158">
        <v>0</v>
      </c>
      <c r="X6" s="157">
        <v>1</v>
      </c>
      <c r="Y6" s="158">
        <v>0</v>
      </c>
      <c r="Z6" s="157">
        <v>9</v>
      </c>
      <c r="AA6" s="158">
        <v>2</v>
      </c>
      <c r="AB6" s="157">
        <v>14</v>
      </c>
      <c r="AC6" s="156">
        <v>1</v>
      </c>
      <c r="AD6" s="153">
        <v>6</v>
      </c>
      <c r="AE6" s="154">
        <v>2</v>
      </c>
      <c r="AF6" s="159">
        <v>13</v>
      </c>
      <c r="AG6" s="156">
        <v>0</v>
      </c>
      <c r="AH6" s="155">
        <v>99</v>
      </c>
      <c r="AI6" s="158">
        <v>0</v>
      </c>
      <c r="AJ6" s="155">
        <v>99</v>
      </c>
      <c r="AK6" s="158">
        <v>0</v>
      </c>
      <c r="AL6" s="129"/>
      <c r="AM6" s="130">
        <f t="shared" ref="AM6:AM22" si="27">SUM(Q6+S6+U6+W6+Y6+AA6+AC6+AE6+AG6+AI6+AK6)</f>
        <v>9</v>
      </c>
      <c r="AN6" s="129"/>
      <c r="AO6" s="160">
        <f t="shared" si="5"/>
        <v>1000</v>
      </c>
      <c r="AP6" s="161">
        <f t="shared" si="6"/>
        <v>1000</v>
      </c>
      <c r="AQ6" s="162">
        <f t="shared" si="7"/>
        <v>1000</v>
      </c>
      <c r="AR6" s="161">
        <f t="shared" si="8"/>
        <v>1000</v>
      </c>
      <c r="AS6" s="162">
        <f t="shared" si="9"/>
        <v>1000</v>
      </c>
      <c r="AT6" s="162">
        <f t="shared" si="10"/>
        <v>1000</v>
      </c>
      <c r="AU6" s="162">
        <f t="shared" si="11"/>
        <v>1000</v>
      </c>
      <c r="AV6" s="162">
        <f t="shared" si="12"/>
        <v>1000</v>
      </c>
      <c r="AW6" s="161">
        <f t="shared" si="13"/>
        <v>1000</v>
      </c>
      <c r="AX6" s="162">
        <f t="shared" si="14"/>
        <v>0</v>
      </c>
      <c r="AY6" s="163">
        <f t="shared" si="15"/>
        <v>0</v>
      </c>
      <c r="AZ6" s="83"/>
      <c r="BA6" s="164">
        <f t="shared" si="16"/>
        <v>10</v>
      </c>
      <c r="BB6" s="165">
        <f t="shared" si="17"/>
        <v>5</v>
      </c>
      <c r="BC6" s="165">
        <f t="shared" si="18"/>
        <v>11</v>
      </c>
      <c r="BD6" s="166">
        <f t="shared" si="19"/>
        <v>14</v>
      </c>
      <c r="BE6" s="165">
        <f t="shared" si="20"/>
        <v>9</v>
      </c>
      <c r="BF6" s="165">
        <f t="shared" si="21"/>
        <v>8</v>
      </c>
      <c r="BG6" s="165">
        <f t="shared" si="22"/>
        <v>9</v>
      </c>
      <c r="BH6" s="165">
        <f t="shared" si="23"/>
        <v>9</v>
      </c>
      <c r="BI6" s="165">
        <f t="shared" si="24"/>
        <v>13</v>
      </c>
      <c r="BJ6" s="165">
        <f t="shared" si="25"/>
        <v>0</v>
      </c>
      <c r="BK6" s="165">
        <f t="shared" si="26"/>
        <v>0</v>
      </c>
      <c r="BL6" s="167">
        <f>SUM(BA6,BB6,BC6,BD6,BE6,BG6,BF6,BH6,BI6,BJ6,BK6)</f>
        <v>88</v>
      </c>
      <c r="BM6" s="161">
        <f>IF($AX$1&gt;7,(IF($AX$1=8,MIN(BA6:BH6),IF($AX$1=9,MIN(BA6:BI6),IF($AX$1=10,MIN(BA6:BJ6),IF($AX$1=11,MIN(BA6:BK6)))))),(IF($AX$1=4,MIN(BA6:BD6),IF($AX$1=5,MIN(BA6:BE6),IF($AX$1=6,MIN(BA6:BF6),IF($AX$1=7,MIN(BA6:BG6)))))))</f>
        <v>5</v>
      </c>
      <c r="BN6" s="161">
        <f>IF($AX$1&gt;7,(IF($AX$1=8,MAX(BA6:BH6),IF($AX$1=9,MAX(BA6:BI6),IF($AX$1=10,MAX(BA6:BJ6),IF($AX$1=11,MAX(BA6:BK6)))))),(IF($AX$1=4,MAX(BA6:BD6),IF($AX$1=5,MAX(BA6:BE6),IF($AX$1=6,MAX(BA6:BF6),IF($AX$1=7,MAX(BA6:BG6)))))))</f>
        <v>14</v>
      </c>
      <c r="BO6" s="168">
        <f t="shared" ref="BO6:BO22" si="28">SUM($BL6-$BM6)</f>
        <v>83</v>
      </c>
      <c r="BP6" s="89"/>
    </row>
    <row r="7" spans="1:68" ht="15" x14ac:dyDescent="0.2">
      <c r="A7" s="140">
        <v>3</v>
      </c>
      <c r="B7" s="141" t="s">
        <v>33</v>
      </c>
      <c r="C7" s="210" t="s">
        <v>24</v>
      </c>
      <c r="D7" s="142"/>
      <c r="E7" s="169">
        <f t="shared" ref="E7:E22" si="29">IF(G7=0,0,IF(G7+F7&lt;1000,1000,G7+F7))</f>
        <v>1000</v>
      </c>
      <c r="F7" s="144">
        <f t="shared" si="0"/>
        <v>0</v>
      </c>
      <c r="G7" s="145">
        <v>1000</v>
      </c>
      <c r="H7" s="146">
        <f t="shared" si="1"/>
        <v>20.239999999999998</v>
      </c>
      <c r="I7" s="147">
        <f t="shared" ref="I7:I22" si="30">IF(M7=0,0,G7-M7)</f>
        <v>0</v>
      </c>
      <c r="J7" s="148">
        <v>7</v>
      </c>
      <c r="K7" s="149">
        <v>10</v>
      </c>
      <c r="L7" s="150">
        <v>9</v>
      </c>
      <c r="M7" s="151">
        <f t="shared" si="2"/>
        <v>1000</v>
      </c>
      <c r="N7" s="147">
        <f t="shared" si="3"/>
        <v>70</v>
      </c>
      <c r="O7" s="152">
        <f t="shared" si="4"/>
        <v>70</v>
      </c>
      <c r="P7" s="153">
        <v>12</v>
      </c>
      <c r="Q7" s="154">
        <v>2</v>
      </c>
      <c r="R7" s="155">
        <v>17</v>
      </c>
      <c r="S7" s="156">
        <v>0</v>
      </c>
      <c r="T7" s="157">
        <v>6</v>
      </c>
      <c r="U7" s="158">
        <v>0</v>
      </c>
      <c r="V7" s="155">
        <v>10</v>
      </c>
      <c r="W7" s="158">
        <v>1</v>
      </c>
      <c r="X7" s="157">
        <v>4</v>
      </c>
      <c r="Y7" s="158">
        <v>2</v>
      </c>
      <c r="Z7" s="157">
        <v>14</v>
      </c>
      <c r="AA7" s="158">
        <v>1</v>
      </c>
      <c r="AB7" s="157">
        <v>16</v>
      </c>
      <c r="AC7" s="156">
        <v>0</v>
      </c>
      <c r="AD7" s="153">
        <v>7</v>
      </c>
      <c r="AE7" s="154">
        <v>2</v>
      </c>
      <c r="AF7" s="159">
        <v>8</v>
      </c>
      <c r="AG7" s="156">
        <v>2</v>
      </c>
      <c r="AH7" s="155">
        <v>99</v>
      </c>
      <c r="AI7" s="158">
        <v>0</v>
      </c>
      <c r="AJ7" s="155">
        <v>99</v>
      </c>
      <c r="AK7" s="158">
        <v>0</v>
      </c>
      <c r="AL7" s="129"/>
      <c r="AM7" s="130">
        <f t="shared" si="27"/>
        <v>10</v>
      </c>
      <c r="AN7" s="129"/>
      <c r="AO7" s="160">
        <f t="shared" si="5"/>
        <v>1000</v>
      </c>
      <c r="AP7" s="161">
        <f t="shared" si="6"/>
        <v>1000</v>
      </c>
      <c r="AQ7" s="162">
        <f t="shared" si="7"/>
        <v>1000</v>
      </c>
      <c r="AR7" s="161">
        <f t="shared" si="8"/>
        <v>1000</v>
      </c>
      <c r="AS7" s="162">
        <f t="shared" si="9"/>
        <v>1000</v>
      </c>
      <c r="AT7" s="162">
        <f t="shared" si="10"/>
        <v>1000</v>
      </c>
      <c r="AU7" s="162">
        <f t="shared" si="11"/>
        <v>1000</v>
      </c>
      <c r="AV7" s="162">
        <f t="shared" si="12"/>
        <v>1000</v>
      </c>
      <c r="AW7" s="161">
        <f t="shared" si="13"/>
        <v>1000</v>
      </c>
      <c r="AX7" s="162">
        <f t="shared" si="14"/>
        <v>0</v>
      </c>
      <c r="AY7" s="163">
        <f t="shared" si="15"/>
        <v>0</v>
      </c>
      <c r="AZ7" s="83"/>
      <c r="BA7" s="164">
        <f t="shared" si="16"/>
        <v>5</v>
      </c>
      <c r="BB7" s="165">
        <f t="shared" si="17"/>
        <v>14</v>
      </c>
      <c r="BC7" s="165">
        <f t="shared" si="18"/>
        <v>9</v>
      </c>
      <c r="BD7" s="166">
        <f t="shared" si="19"/>
        <v>9</v>
      </c>
      <c r="BE7" s="165">
        <f t="shared" si="20"/>
        <v>6</v>
      </c>
      <c r="BF7" s="165">
        <f t="shared" si="21"/>
        <v>9</v>
      </c>
      <c r="BG7" s="165">
        <f t="shared" si="22"/>
        <v>11</v>
      </c>
      <c r="BH7" s="165">
        <f t="shared" si="23"/>
        <v>0</v>
      </c>
      <c r="BI7" s="165">
        <f t="shared" si="24"/>
        <v>7</v>
      </c>
      <c r="BJ7" s="165">
        <f t="shared" si="25"/>
        <v>0</v>
      </c>
      <c r="BK7" s="165">
        <f t="shared" si="26"/>
        <v>0</v>
      </c>
      <c r="BL7" s="167">
        <f t="shared" ref="BL7:BL22" si="31">SUM(BA7,BB7,BC7,BD7,BE7,BG7,BF7,BH7,BI7,BJ7,BK7)</f>
        <v>70</v>
      </c>
      <c r="BM7" s="161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61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8">
        <f t="shared" si="28"/>
        <v>70</v>
      </c>
      <c r="BP7" s="89"/>
    </row>
    <row r="8" spans="1:68" ht="15" x14ac:dyDescent="0.2">
      <c r="A8" s="140">
        <v>4</v>
      </c>
      <c r="B8" s="141" t="s">
        <v>234</v>
      </c>
      <c r="C8" s="210" t="s">
        <v>24</v>
      </c>
      <c r="D8" s="142"/>
      <c r="E8" s="169">
        <f t="shared" si="29"/>
        <v>1000</v>
      </c>
      <c r="F8" s="144">
        <f t="shared" si="0"/>
        <v>0</v>
      </c>
      <c r="G8" s="145">
        <v>1000</v>
      </c>
      <c r="H8" s="146">
        <f t="shared" si="1"/>
        <v>13.2</v>
      </c>
      <c r="I8" s="147">
        <f t="shared" si="30"/>
        <v>0</v>
      </c>
      <c r="J8" s="148">
        <v>15</v>
      </c>
      <c r="K8" s="149">
        <v>6</v>
      </c>
      <c r="L8" s="150">
        <v>9</v>
      </c>
      <c r="M8" s="151">
        <f t="shared" si="2"/>
        <v>1000</v>
      </c>
      <c r="N8" s="147">
        <f t="shared" si="3"/>
        <v>68</v>
      </c>
      <c r="O8" s="152">
        <f t="shared" si="4"/>
        <v>68</v>
      </c>
      <c r="P8" s="153">
        <v>13</v>
      </c>
      <c r="Q8" s="154">
        <v>0</v>
      </c>
      <c r="R8" s="155">
        <v>9</v>
      </c>
      <c r="S8" s="156">
        <v>1</v>
      </c>
      <c r="T8" s="157">
        <v>7</v>
      </c>
      <c r="U8" s="158">
        <v>2</v>
      </c>
      <c r="V8" s="155">
        <v>16</v>
      </c>
      <c r="W8" s="158">
        <v>0</v>
      </c>
      <c r="X8" s="157">
        <v>3</v>
      </c>
      <c r="Y8" s="158">
        <v>0</v>
      </c>
      <c r="Z8" s="157">
        <v>5</v>
      </c>
      <c r="AA8" s="158">
        <v>1</v>
      </c>
      <c r="AB8" s="157">
        <v>8</v>
      </c>
      <c r="AC8" s="156">
        <v>0</v>
      </c>
      <c r="AD8" s="170">
        <v>12</v>
      </c>
      <c r="AE8" s="154">
        <v>2</v>
      </c>
      <c r="AF8" s="159">
        <v>10</v>
      </c>
      <c r="AG8" s="156">
        <v>0</v>
      </c>
      <c r="AH8" s="155">
        <v>99</v>
      </c>
      <c r="AI8" s="158">
        <v>0</v>
      </c>
      <c r="AJ8" s="155">
        <v>99</v>
      </c>
      <c r="AK8" s="158">
        <v>0</v>
      </c>
      <c r="AL8" s="129"/>
      <c r="AM8" s="130">
        <f t="shared" si="27"/>
        <v>6</v>
      </c>
      <c r="AN8" s="129"/>
      <c r="AO8" s="160">
        <f t="shared" si="5"/>
        <v>1000</v>
      </c>
      <c r="AP8" s="161">
        <f t="shared" si="6"/>
        <v>1000</v>
      </c>
      <c r="AQ8" s="162">
        <f t="shared" si="7"/>
        <v>1000</v>
      </c>
      <c r="AR8" s="161">
        <f t="shared" si="8"/>
        <v>1000</v>
      </c>
      <c r="AS8" s="162">
        <f t="shared" si="9"/>
        <v>1000</v>
      </c>
      <c r="AT8" s="162">
        <f t="shared" si="10"/>
        <v>1000</v>
      </c>
      <c r="AU8" s="162">
        <f t="shared" si="11"/>
        <v>1000</v>
      </c>
      <c r="AV8" s="162">
        <f t="shared" si="12"/>
        <v>1000</v>
      </c>
      <c r="AW8" s="161">
        <f t="shared" si="13"/>
        <v>1000</v>
      </c>
      <c r="AX8" s="162">
        <f t="shared" si="14"/>
        <v>0</v>
      </c>
      <c r="AY8" s="163">
        <f t="shared" si="15"/>
        <v>0</v>
      </c>
      <c r="AZ8" s="83"/>
      <c r="BA8" s="164">
        <f t="shared" si="16"/>
        <v>13</v>
      </c>
      <c r="BB8" s="165">
        <f t="shared" si="17"/>
        <v>8</v>
      </c>
      <c r="BC8" s="165">
        <f t="shared" si="18"/>
        <v>0</v>
      </c>
      <c r="BD8" s="166">
        <f t="shared" si="19"/>
        <v>11</v>
      </c>
      <c r="BE8" s="165">
        <f t="shared" si="20"/>
        <v>10</v>
      </c>
      <c r="BF8" s="165">
        <f t="shared" si="21"/>
        <v>5</v>
      </c>
      <c r="BG8" s="165">
        <f t="shared" si="22"/>
        <v>7</v>
      </c>
      <c r="BH8" s="165">
        <f t="shared" si="23"/>
        <v>5</v>
      </c>
      <c r="BI8" s="165">
        <f t="shared" si="24"/>
        <v>9</v>
      </c>
      <c r="BJ8" s="165">
        <f t="shared" si="25"/>
        <v>0</v>
      </c>
      <c r="BK8" s="165">
        <f t="shared" si="26"/>
        <v>0</v>
      </c>
      <c r="BL8" s="167">
        <f t="shared" si="31"/>
        <v>68</v>
      </c>
      <c r="BM8" s="161">
        <f t="shared" si="32"/>
        <v>0</v>
      </c>
      <c r="BN8" s="161">
        <f t="shared" si="33"/>
        <v>13</v>
      </c>
      <c r="BO8" s="168">
        <f t="shared" si="28"/>
        <v>68</v>
      </c>
      <c r="BP8" s="89"/>
    </row>
    <row r="9" spans="1:68" ht="15" x14ac:dyDescent="0.2">
      <c r="A9" s="140">
        <v>5</v>
      </c>
      <c r="B9" s="141" t="s">
        <v>100</v>
      </c>
      <c r="C9" s="210" t="s">
        <v>24</v>
      </c>
      <c r="D9" s="142"/>
      <c r="E9" s="169">
        <f t="shared" si="29"/>
        <v>1000</v>
      </c>
      <c r="F9" s="144">
        <f t="shared" si="0"/>
        <v>0</v>
      </c>
      <c r="G9" s="145">
        <v>1000</v>
      </c>
      <c r="H9" s="146">
        <f t="shared" si="1"/>
        <v>12.32</v>
      </c>
      <c r="I9" s="147">
        <f t="shared" si="30"/>
        <v>0</v>
      </c>
      <c r="J9" s="148">
        <v>16</v>
      </c>
      <c r="K9" s="149">
        <v>5</v>
      </c>
      <c r="L9" s="150">
        <v>9</v>
      </c>
      <c r="M9" s="151">
        <f t="shared" si="2"/>
        <v>1000</v>
      </c>
      <c r="N9" s="147">
        <f t="shared" si="3"/>
        <v>63</v>
      </c>
      <c r="O9" s="152">
        <f t="shared" si="4"/>
        <v>63</v>
      </c>
      <c r="P9" s="153">
        <v>14</v>
      </c>
      <c r="Q9" s="154">
        <v>0</v>
      </c>
      <c r="R9" s="155">
        <v>8</v>
      </c>
      <c r="S9" s="156">
        <v>0</v>
      </c>
      <c r="T9" s="157">
        <v>9</v>
      </c>
      <c r="U9" s="158">
        <v>0</v>
      </c>
      <c r="V9" s="155">
        <v>7</v>
      </c>
      <c r="W9" s="158">
        <v>2</v>
      </c>
      <c r="X9" s="157">
        <v>12</v>
      </c>
      <c r="Y9" s="158">
        <v>1</v>
      </c>
      <c r="Z9" s="157">
        <v>4</v>
      </c>
      <c r="AA9" s="158">
        <v>1</v>
      </c>
      <c r="AB9" s="157">
        <v>10</v>
      </c>
      <c r="AC9" s="156">
        <v>0</v>
      </c>
      <c r="AD9" s="153">
        <v>11</v>
      </c>
      <c r="AE9" s="171">
        <v>1</v>
      </c>
      <c r="AF9" s="159">
        <v>6</v>
      </c>
      <c r="AG9" s="156">
        <v>0</v>
      </c>
      <c r="AH9" s="155">
        <v>99</v>
      </c>
      <c r="AI9" s="158">
        <v>0</v>
      </c>
      <c r="AJ9" s="155">
        <v>99</v>
      </c>
      <c r="AK9" s="158">
        <v>0</v>
      </c>
      <c r="AL9" s="129"/>
      <c r="AM9" s="130">
        <f t="shared" si="27"/>
        <v>5</v>
      </c>
      <c r="AN9" s="129"/>
      <c r="AO9" s="160">
        <f t="shared" si="5"/>
        <v>1000</v>
      </c>
      <c r="AP9" s="161">
        <f t="shared" si="6"/>
        <v>1000</v>
      </c>
      <c r="AQ9" s="162">
        <f t="shared" si="7"/>
        <v>1000</v>
      </c>
      <c r="AR9" s="161">
        <f t="shared" si="8"/>
        <v>1000</v>
      </c>
      <c r="AS9" s="162">
        <f t="shared" si="9"/>
        <v>1000</v>
      </c>
      <c r="AT9" s="162">
        <f t="shared" si="10"/>
        <v>1000</v>
      </c>
      <c r="AU9" s="162">
        <f t="shared" si="11"/>
        <v>1000</v>
      </c>
      <c r="AV9" s="162">
        <f t="shared" si="12"/>
        <v>1000</v>
      </c>
      <c r="AW9" s="161">
        <f t="shared" si="13"/>
        <v>1000</v>
      </c>
      <c r="AX9" s="162">
        <f t="shared" si="14"/>
        <v>0</v>
      </c>
      <c r="AY9" s="163">
        <f t="shared" si="15"/>
        <v>0</v>
      </c>
      <c r="AZ9" s="83"/>
      <c r="BA9" s="164">
        <f t="shared" si="16"/>
        <v>9</v>
      </c>
      <c r="BB9" s="165">
        <f t="shared" si="17"/>
        <v>7</v>
      </c>
      <c r="BC9" s="165">
        <f t="shared" si="18"/>
        <v>8</v>
      </c>
      <c r="BD9" s="166">
        <f t="shared" si="19"/>
        <v>0</v>
      </c>
      <c r="BE9" s="165">
        <f t="shared" si="20"/>
        <v>5</v>
      </c>
      <c r="BF9" s="165">
        <f t="shared" si="21"/>
        <v>6</v>
      </c>
      <c r="BG9" s="165">
        <f t="shared" si="22"/>
        <v>9</v>
      </c>
      <c r="BH9" s="165">
        <f t="shared" si="23"/>
        <v>10</v>
      </c>
      <c r="BI9" s="165">
        <f t="shared" si="24"/>
        <v>9</v>
      </c>
      <c r="BJ9" s="165">
        <f t="shared" si="25"/>
        <v>0</v>
      </c>
      <c r="BK9" s="165">
        <f t="shared" si="26"/>
        <v>0</v>
      </c>
      <c r="BL9" s="167">
        <f t="shared" si="31"/>
        <v>63</v>
      </c>
      <c r="BM9" s="161">
        <f t="shared" si="32"/>
        <v>0</v>
      </c>
      <c r="BN9" s="161">
        <f t="shared" si="33"/>
        <v>10</v>
      </c>
      <c r="BO9" s="168">
        <f t="shared" si="28"/>
        <v>63</v>
      </c>
      <c r="BP9" s="89"/>
    </row>
    <row r="10" spans="1:68" ht="15" x14ac:dyDescent="0.2">
      <c r="A10" s="140">
        <v>6</v>
      </c>
      <c r="B10" s="141" t="s">
        <v>90</v>
      </c>
      <c r="C10" s="210" t="s">
        <v>24</v>
      </c>
      <c r="D10" s="142"/>
      <c r="E10" s="169">
        <f t="shared" si="29"/>
        <v>1000</v>
      </c>
      <c r="F10" s="144">
        <f t="shared" si="0"/>
        <v>0</v>
      </c>
      <c r="G10" s="145">
        <v>1000</v>
      </c>
      <c r="H10" s="146">
        <f t="shared" si="1"/>
        <v>16.72</v>
      </c>
      <c r="I10" s="147">
        <f t="shared" si="30"/>
        <v>0</v>
      </c>
      <c r="J10" s="148">
        <v>11</v>
      </c>
      <c r="K10" s="149">
        <v>9</v>
      </c>
      <c r="L10" s="150">
        <v>9</v>
      </c>
      <c r="M10" s="151">
        <f t="shared" si="2"/>
        <v>1000</v>
      </c>
      <c r="N10" s="147">
        <f t="shared" si="3"/>
        <v>80</v>
      </c>
      <c r="O10" s="152">
        <f t="shared" si="4"/>
        <v>80</v>
      </c>
      <c r="P10" s="153">
        <v>15</v>
      </c>
      <c r="Q10" s="154">
        <v>0</v>
      </c>
      <c r="R10" s="155">
        <v>7</v>
      </c>
      <c r="S10" s="156">
        <v>2</v>
      </c>
      <c r="T10" s="157">
        <v>3</v>
      </c>
      <c r="U10" s="158">
        <v>2</v>
      </c>
      <c r="V10" s="155">
        <v>17</v>
      </c>
      <c r="W10" s="158">
        <v>1</v>
      </c>
      <c r="X10" s="157">
        <v>11</v>
      </c>
      <c r="Y10" s="158">
        <v>0</v>
      </c>
      <c r="Z10" s="157">
        <v>13</v>
      </c>
      <c r="AA10" s="158">
        <v>0</v>
      </c>
      <c r="AB10" s="157">
        <v>12</v>
      </c>
      <c r="AC10" s="156">
        <v>2</v>
      </c>
      <c r="AD10" s="170">
        <v>2</v>
      </c>
      <c r="AE10" s="154">
        <v>0</v>
      </c>
      <c r="AF10" s="159">
        <v>5</v>
      </c>
      <c r="AG10" s="156">
        <v>2</v>
      </c>
      <c r="AH10" s="155">
        <v>99</v>
      </c>
      <c r="AI10" s="158">
        <v>0</v>
      </c>
      <c r="AJ10" s="155">
        <v>99</v>
      </c>
      <c r="AK10" s="158">
        <v>0</v>
      </c>
      <c r="AL10" s="129"/>
      <c r="AM10" s="130">
        <f t="shared" si="27"/>
        <v>9</v>
      </c>
      <c r="AN10" s="129"/>
      <c r="AO10" s="160">
        <f t="shared" si="5"/>
        <v>1000</v>
      </c>
      <c r="AP10" s="161">
        <f t="shared" si="6"/>
        <v>1000</v>
      </c>
      <c r="AQ10" s="162">
        <f t="shared" si="7"/>
        <v>1000</v>
      </c>
      <c r="AR10" s="161">
        <f t="shared" si="8"/>
        <v>1000</v>
      </c>
      <c r="AS10" s="162">
        <f t="shared" si="9"/>
        <v>1000</v>
      </c>
      <c r="AT10" s="162">
        <f t="shared" si="10"/>
        <v>1000</v>
      </c>
      <c r="AU10" s="162">
        <f t="shared" si="11"/>
        <v>1000</v>
      </c>
      <c r="AV10" s="162">
        <f t="shared" si="12"/>
        <v>1000</v>
      </c>
      <c r="AW10" s="161">
        <f t="shared" si="13"/>
        <v>1000</v>
      </c>
      <c r="AX10" s="162">
        <f t="shared" si="14"/>
        <v>0</v>
      </c>
      <c r="AY10" s="163">
        <f t="shared" si="15"/>
        <v>0</v>
      </c>
      <c r="AZ10" s="83"/>
      <c r="BA10" s="164">
        <f t="shared" si="16"/>
        <v>14</v>
      </c>
      <c r="BB10" s="165">
        <f t="shared" si="17"/>
        <v>0</v>
      </c>
      <c r="BC10" s="165">
        <f t="shared" si="18"/>
        <v>10</v>
      </c>
      <c r="BD10" s="166">
        <f t="shared" si="19"/>
        <v>14</v>
      </c>
      <c r="BE10" s="165">
        <f t="shared" si="20"/>
        <v>10</v>
      </c>
      <c r="BF10" s="165">
        <f t="shared" si="21"/>
        <v>13</v>
      </c>
      <c r="BG10" s="165">
        <f t="shared" si="22"/>
        <v>5</v>
      </c>
      <c r="BH10" s="165">
        <f t="shared" si="23"/>
        <v>9</v>
      </c>
      <c r="BI10" s="165">
        <f t="shared" si="24"/>
        <v>5</v>
      </c>
      <c r="BJ10" s="165">
        <f t="shared" si="25"/>
        <v>0</v>
      </c>
      <c r="BK10" s="165">
        <f t="shared" si="26"/>
        <v>0</v>
      </c>
      <c r="BL10" s="167">
        <f t="shared" si="31"/>
        <v>80</v>
      </c>
      <c r="BM10" s="161">
        <f t="shared" si="32"/>
        <v>0</v>
      </c>
      <c r="BN10" s="161">
        <f t="shared" si="33"/>
        <v>14</v>
      </c>
      <c r="BO10" s="168">
        <f t="shared" si="28"/>
        <v>80</v>
      </c>
      <c r="BP10" s="89"/>
    </row>
    <row r="11" spans="1:68" ht="15" x14ac:dyDescent="0.2">
      <c r="A11" s="140">
        <v>7</v>
      </c>
      <c r="B11" s="141" t="s">
        <v>103</v>
      </c>
      <c r="C11" s="210" t="s">
        <v>24</v>
      </c>
      <c r="D11" s="142"/>
      <c r="E11" s="169">
        <f t="shared" si="29"/>
        <v>1000</v>
      </c>
      <c r="F11" s="144">
        <f t="shared" si="0"/>
        <v>0</v>
      </c>
      <c r="G11" s="145">
        <v>1000</v>
      </c>
      <c r="H11" s="146">
        <f t="shared" si="1"/>
        <v>10.56</v>
      </c>
      <c r="I11" s="147">
        <f t="shared" si="30"/>
        <v>0</v>
      </c>
      <c r="J11" s="148">
        <v>18</v>
      </c>
      <c r="K11" s="149">
        <v>0</v>
      </c>
      <c r="L11" s="150">
        <v>9</v>
      </c>
      <c r="M11" s="151">
        <f t="shared" si="2"/>
        <v>1000</v>
      </c>
      <c r="N11" s="147">
        <f t="shared" si="3"/>
        <v>71</v>
      </c>
      <c r="O11" s="152">
        <f t="shared" si="4"/>
        <v>66</v>
      </c>
      <c r="P11" s="153">
        <v>16</v>
      </c>
      <c r="Q11" s="154">
        <v>0</v>
      </c>
      <c r="R11" s="155">
        <v>6</v>
      </c>
      <c r="S11" s="156">
        <v>0</v>
      </c>
      <c r="T11" s="157">
        <v>4</v>
      </c>
      <c r="U11" s="158">
        <v>0</v>
      </c>
      <c r="V11" s="155">
        <v>5</v>
      </c>
      <c r="W11" s="158">
        <v>0</v>
      </c>
      <c r="X11" s="157">
        <v>8</v>
      </c>
      <c r="Y11" s="158">
        <v>0</v>
      </c>
      <c r="Z11" s="157">
        <v>12</v>
      </c>
      <c r="AA11" s="158">
        <v>0</v>
      </c>
      <c r="AB11" s="157">
        <v>9</v>
      </c>
      <c r="AC11" s="156">
        <v>0</v>
      </c>
      <c r="AD11" s="172">
        <v>3</v>
      </c>
      <c r="AE11" s="154">
        <v>0</v>
      </c>
      <c r="AF11" s="159">
        <v>11</v>
      </c>
      <c r="AG11" s="156">
        <v>0</v>
      </c>
      <c r="AH11" s="155">
        <v>99</v>
      </c>
      <c r="AI11" s="158">
        <v>0</v>
      </c>
      <c r="AJ11" s="155">
        <v>99</v>
      </c>
      <c r="AK11" s="158">
        <v>0</v>
      </c>
      <c r="AL11" s="129"/>
      <c r="AM11" s="130">
        <f t="shared" si="27"/>
        <v>0</v>
      </c>
      <c r="AN11" s="129"/>
      <c r="AO11" s="160">
        <f t="shared" si="5"/>
        <v>1000</v>
      </c>
      <c r="AP11" s="161">
        <f t="shared" si="6"/>
        <v>1000</v>
      </c>
      <c r="AQ11" s="162">
        <f t="shared" si="7"/>
        <v>1000</v>
      </c>
      <c r="AR11" s="161">
        <f t="shared" si="8"/>
        <v>1000</v>
      </c>
      <c r="AS11" s="162">
        <f t="shared" si="9"/>
        <v>1000</v>
      </c>
      <c r="AT11" s="162">
        <f t="shared" si="10"/>
        <v>1000</v>
      </c>
      <c r="AU11" s="162">
        <f t="shared" si="11"/>
        <v>1000</v>
      </c>
      <c r="AV11" s="162">
        <f t="shared" si="12"/>
        <v>1000</v>
      </c>
      <c r="AW11" s="161">
        <f t="shared" si="13"/>
        <v>1000</v>
      </c>
      <c r="AX11" s="162">
        <f t="shared" si="14"/>
        <v>0</v>
      </c>
      <c r="AY11" s="163">
        <f t="shared" si="15"/>
        <v>0</v>
      </c>
      <c r="AZ11" s="83"/>
      <c r="BA11" s="164">
        <f t="shared" si="16"/>
        <v>11</v>
      </c>
      <c r="BB11" s="165">
        <f t="shared" si="17"/>
        <v>9</v>
      </c>
      <c r="BC11" s="165">
        <f t="shared" si="18"/>
        <v>6</v>
      </c>
      <c r="BD11" s="166">
        <f t="shared" si="19"/>
        <v>5</v>
      </c>
      <c r="BE11" s="165">
        <f t="shared" si="20"/>
        <v>7</v>
      </c>
      <c r="BF11" s="165">
        <f t="shared" si="21"/>
        <v>5</v>
      </c>
      <c r="BG11" s="165">
        <f t="shared" si="22"/>
        <v>8</v>
      </c>
      <c r="BH11" s="165">
        <f t="shared" si="23"/>
        <v>10</v>
      </c>
      <c r="BI11" s="165">
        <f t="shared" si="24"/>
        <v>10</v>
      </c>
      <c r="BJ11" s="165">
        <f t="shared" si="25"/>
        <v>0</v>
      </c>
      <c r="BK11" s="165">
        <f t="shared" si="26"/>
        <v>0</v>
      </c>
      <c r="BL11" s="167">
        <f t="shared" si="31"/>
        <v>71</v>
      </c>
      <c r="BM11" s="161">
        <f t="shared" si="32"/>
        <v>5</v>
      </c>
      <c r="BN11" s="161">
        <f t="shared" si="33"/>
        <v>11</v>
      </c>
      <c r="BO11" s="168">
        <f t="shared" si="28"/>
        <v>66</v>
      </c>
      <c r="BP11" s="89"/>
    </row>
    <row r="12" spans="1:68" ht="15" x14ac:dyDescent="0.2">
      <c r="A12" s="140">
        <v>8</v>
      </c>
      <c r="B12" s="141" t="s">
        <v>235</v>
      </c>
      <c r="C12" s="211" t="s">
        <v>39</v>
      </c>
      <c r="D12" s="173"/>
      <c r="E12" s="169">
        <f t="shared" si="29"/>
        <v>1000</v>
      </c>
      <c r="F12" s="144">
        <f t="shared" si="0"/>
        <v>0</v>
      </c>
      <c r="G12" s="145">
        <v>1000</v>
      </c>
      <c r="H12" s="146">
        <f t="shared" si="1"/>
        <v>14.08</v>
      </c>
      <c r="I12" s="147">
        <f t="shared" si="30"/>
        <v>0</v>
      </c>
      <c r="J12" s="148">
        <v>14</v>
      </c>
      <c r="K12" s="149">
        <v>7</v>
      </c>
      <c r="L12" s="150">
        <v>9</v>
      </c>
      <c r="M12" s="151">
        <f t="shared" si="2"/>
        <v>1000</v>
      </c>
      <c r="N12" s="147">
        <f t="shared" si="3"/>
        <v>71</v>
      </c>
      <c r="O12" s="152">
        <f t="shared" si="4"/>
        <v>71</v>
      </c>
      <c r="P12" s="153">
        <v>17</v>
      </c>
      <c r="Q12" s="154">
        <v>0</v>
      </c>
      <c r="R12" s="155">
        <v>5</v>
      </c>
      <c r="S12" s="156">
        <v>2</v>
      </c>
      <c r="T12" s="157">
        <v>1</v>
      </c>
      <c r="U12" s="158">
        <v>0</v>
      </c>
      <c r="V12" s="155">
        <v>12</v>
      </c>
      <c r="W12" s="158">
        <v>0</v>
      </c>
      <c r="X12" s="157">
        <v>7</v>
      </c>
      <c r="Y12" s="158">
        <v>2</v>
      </c>
      <c r="Z12" s="157">
        <v>10</v>
      </c>
      <c r="AA12" s="158">
        <v>1</v>
      </c>
      <c r="AB12" s="157">
        <v>4</v>
      </c>
      <c r="AC12" s="156">
        <v>2</v>
      </c>
      <c r="AD12" s="172">
        <v>13</v>
      </c>
      <c r="AE12" s="154">
        <v>0</v>
      </c>
      <c r="AF12" s="159">
        <v>3</v>
      </c>
      <c r="AG12" s="156">
        <v>0</v>
      </c>
      <c r="AH12" s="155">
        <v>99</v>
      </c>
      <c r="AI12" s="158">
        <v>0</v>
      </c>
      <c r="AJ12" s="155">
        <v>99</v>
      </c>
      <c r="AK12" s="158">
        <v>0</v>
      </c>
      <c r="AL12" s="129"/>
      <c r="AM12" s="130">
        <f t="shared" si="27"/>
        <v>7</v>
      </c>
      <c r="AN12" s="129"/>
      <c r="AO12" s="160">
        <f t="shared" si="5"/>
        <v>1000</v>
      </c>
      <c r="AP12" s="161">
        <f t="shared" si="6"/>
        <v>1000</v>
      </c>
      <c r="AQ12" s="162">
        <f t="shared" si="7"/>
        <v>1000</v>
      </c>
      <c r="AR12" s="161">
        <f t="shared" si="8"/>
        <v>1000</v>
      </c>
      <c r="AS12" s="162">
        <f t="shared" si="9"/>
        <v>1000</v>
      </c>
      <c r="AT12" s="162">
        <f t="shared" si="10"/>
        <v>1000</v>
      </c>
      <c r="AU12" s="162">
        <f t="shared" si="11"/>
        <v>1000</v>
      </c>
      <c r="AV12" s="162">
        <f t="shared" si="12"/>
        <v>1000</v>
      </c>
      <c r="AW12" s="161">
        <f t="shared" si="13"/>
        <v>1000</v>
      </c>
      <c r="AX12" s="162">
        <f t="shared" si="14"/>
        <v>0</v>
      </c>
      <c r="AY12" s="163">
        <f t="shared" si="15"/>
        <v>0</v>
      </c>
      <c r="AZ12" s="83"/>
      <c r="BA12" s="164">
        <f t="shared" si="16"/>
        <v>14</v>
      </c>
      <c r="BB12" s="165">
        <f t="shared" si="17"/>
        <v>5</v>
      </c>
      <c r="BC12" s="165">
        <f t="shared" si="18"/>
        <v>9</v>
      </c>
      <c r="BD12" s="166">
        <f t="shared" si="19"/>
        <v>5</v>
      </c>
      <c r="BE12" s="165">
        <f t="shared" si="20"/>
        <v>0</v>
      </c>
      <c r="BF12" s="165">
        <f t="shared" si="21"/>
        <v>9</v>
      </c>
      <c r="BG12" s="165">
        <f t="shared" si="22"/>
        <v>6</v>
      </c>
      <c r="BH12" s="165">
        <f t="shared" si="23"/>
        <v>13</v>
      </c>
      <c r="BI12" s="165">
        <f t="shared" si="24"/>
        <v>10</v>
      </c>
      <c r="BJ12" s="165">
        <f t="shared" si="25"/>
        <v>0</v>
      </c>
      <c r="BK12" s="165">
        <f t="shared" si="26"/>
        <v>0</v>
      </c>
      <c r="BL12" s="167">
        <f t="shared" si="31"/>
        <v>71</v>
      </c>
      <c r="BM12" s="161">
        <f t="shared" si="32"/>
        <v>0</v>
      </c>
      <c r="BN12" s="161">
        <f t="shared" si="33"/>
        <v>14</v>
      </c>
      <c r="BO12" s="168">
        <f t="shared" si="28"/>
        <v>71</v>
      </c>
      <c r="BP12" s="89"/>
    </row>
    <row r="13" spans="1:68" ht="15" x14ac:dyDescent="0.2">
      <c r="A13" s="140">
        <v>9</v>
      </c>
      <c r="B13" s="141" t="s">
        <v>73</v>
      </c>
      <c r="C13" s="211" t="s">
        <v>45</v>
      </c>
      <c r="D13" s="173"/>
      <c r="E13" s="169">
        <f t="shared" si="29"/>
        <v>1000</v>
      </c>
      <c r="F13" s="144">
        <f t="shared" si="0"/>
        <v>0</v>
      </c>
      <c r="G13" s="145">
        <v>1000</v>
      </c>
      <c r="H13" s="146">
        <f t="shared" si="1"/>
        <v>14.96</v>
      </c>
      <c r="I13" s="147">
        <f t="shared" si="30"/>
        <v>0</v>
      </c>
      <c r="J13" s="148">
        <v>13</v>
      </c>
      <c r="K13" s="149">
        <v>8</v>
      </c>
      <c r="L13" s="150">
        <v>9</v>
      </c>
      <c r="M13" s="151">
        <f t="shared" si="2"/>
        <v>1000</v>
      </c>
      <c r="N13" s="147">
        <f t="shared" si="3"/>
        <v>67</v>
      </c>
      <c r="O13" s="152">
        <f t="shared" si="4"/>
        <v>67</v>
      </c>
      <c r="P13" s="153">
        <v>18</v>
      </c>
      <c r="Q13" s="154">
        <v>0</v>
      </c>
      <c r="R13" s="155">
        <v>4</v>
      </c>
      <c r="S13" s="156">
        <v>1</v>
      </c>
      <c r="T13" s="157">
        <v>5</v>
      </c>
      <c r="U13" s="158">
        <v>2</v>
      </c>
      <c r="V13" s="155">
        <v>11</v>
      </c>
      <c r="W13" s="158">
        <v>0</v>
      </c>
      <c r="X13" s="157">
        <v>10</v>
      </c>
      <c r="Y13" s="158">
        <v>1</v>
      </c>
      <c r="Z13" s="157">
        <v>2</v>
      </c>
      <c r="AA13" s="158">
        <v>0</v>
      </c>
      <c r="AB13" s="157">
        <v>7</v>
      </c>
      <c r="AC13" s="156">
        <v>2</v>
      </c>
      <c r="AD13" s="172">
        <v>14</v>
      </c>
      <c r="AE13" s="154">
        <v>0</v>
      </c>
      <c r="AF13" s="159">
        <v>12</v>
      </c>
      <c r="AG13" s="156">
        <v>2</v>
      </c>
      <c r="AH13" s="155">
        <v>99</v>
      </c>
      <c r="AI13" s="158">
        <v>0</v>
      </c>
      <c r="AJ13" s="155">
        <v>99</v>
      </c>
      <c r="AK13" s="158">
        <v>0</v>
      </c>
      <c r="AL13" s="129"/>
      <c r="AM13" s="130">
        <f t="shared" si="27"/>
        <v>8</v>
      </c>
      <c r="AN13" s="129"/>
      <c r="AO13" s="160">
        <f t="shared" si="5"/>
        <v>1000</v>
      </c>
      <c r="AP13" s="161">
        <f t="shared" si="6"/>
        <v>1000</v>
      </c>
      <c r="AQ13" s="162">
        <f t="shared" si="7"/>
        <v>1000</v>
      </c>
      <c r="AR13" s="161">
        <f t="shared" si="8"/>
        <v>1000</v>
      </c>
      <c r="AS13" s="162">
        <f t="shared" si="9"/>
        <v>1000</v>
      </c>
      <c r="AT13" s="162">
        <f t="shared" si="10"/>
        <v>1000</v>
      </c>
      <c r="AU13" s="162">
        <f t="shared" si="11"/>
        <v>1000</v>
      </c>
      <c r="AV13" s="162">
        <f t="shared" si="12"/>
        <v>1000</v>
      </c>
      <c r="AW13" s="161">
        <f t="shared" si="13"/>
        <v>1000</v>
      </c>
      <c r="AX13" s="162">
        <f t="shared" si="14"/>
        <v>0</v>
      </c>
      <c r="AY13" s="163">
        <f t="shared" si="15"/>
        <v>0</v>
      </c>
      <c r="AZ13" s="83"/>
      <c r="BA13" s="164">
        <f t="shared" si="16"/>
        <v>14</v>
      </c>
      <c r="BB13" s="165">
        <f t="shared" si="17"/>
        <v>6</v>
      </c>
      <c r="BC13" s="165">
        <f t="shared" si="18"/>
        <v>5</v>
      </c>
      <c r="BD13" s="166">
        <f t="shared" si="19"/>
        <v>10</v>
      </c>
      <c r="BE13" s="165">
        <f t="shared" si="20"/>
        <v>9</v>
      </c>
      <c r="BF13" s="165">
        <f t="shared" si="21"/>
        <v>9</v>
      </c>
      <c r="BG13" s="165">
        <f t="shared" si="22"/>
        <v>0</v>
      </c>
      <c r="BH13" s="165">
        <f t="shared" si="23"/>
        <v>9</v>
      </c>
      <c r="BI13" s="165">
        <f t="shared" si="24"/>
        <v>5</v>
      </c>
      <c r="BJ13" s="165">
        <f t="shared" si="25"/>
        <v>0</v>
      </c>
      <c r="BK13" s="165">
        <f t="shared" si="26"/>
        <v>0</v>
      </c>
      <c r="BL13" s="167">
        <f t="shared" si="31"/>
        <v>67</v>
      </c>
      <c r="BM13" s="161">
        <f t="shared" si="32"/>
        <v>0</v>
      </c>
      <c r="BN13" s="161">
        <f t="shared" si="33"/>
        <v>14</v>
      </c>
      <c r="BO13" s="168">
        <f t="shared" si="28"/>
        <v>67</v>
      </c>
      <c r="BP13" s="89"/>
    </row>
    <row r="14" spans="1:68" ht="15" x14ac:dyDescent="0.2">
      <c r="A14" s="140">
        <v>10</v>
      </c>
      <c r="B14" s="141" t="s">
        <v>77</v>
      </c>
      <c r="C14" s="211" t="s">
        <v>39</v>
      </c>
      <c r="D14" s="173"/>
      <c r="E14" s="169">
        <f t="shared" si="29"/>
        <v>1000</v>
      </c>
      <c r="F14" s="144">
        <f t="shared" si="0"/>
        <v>0</v>
      </c>
      <c r="G14" s="145">
        <v>1000</v>
      </c>
      <c r="H14" s="146">
        <f t="shared" si="1"/>
        <v>15.84</v>
      </c>
      <c r="I14" s="147">
        <f t="shared" si="30"/>
        <v>0</v>
      </c>
      <c r="J14" s="148">
        <v>12</v>
      </c>
      <c r="K14" s="149">
        <v>9</v>
      </c>
      <c r="L14" s="150">
        <v>9</v>
      </c>
      <c r="M14" s="151">
        <f t="shared" si="2"/>
        <v>1000</v>
      </c>
      <c r="N14" s="147">
        <f t="shared" si="3"/>
        <v>74</v>
      </c>
      <c r="O14" s="152">
        <f t="shared" si="4"/>
        <v>69</v>
      </c>
      <c r="P14" s="153">
        <v>1</v>
      </c>
      <c r="Q14" s="154">
        <v>0</v>
      </c>
      <c r="R14" s="155">
        <v>11</v>
      </c>
      <c r="S14" s="156">
        <v>0</v>
      </c>
      <c r="T14" s="157">
        <v>12</v>
      </c>
      <c r="U14" s="158">
        <v>2</v>
      </c>
      <c r="V14" s="155">
        <v>3</v>
      </c>
      <c r="W14" s="158">
        <v>1</v>
      </c>
      <c r="X14" s="157">
        <v>9</v>
      </c>
      <c r="Y14" s="158">
        <v>1</v>
      </c>
      <c r="Z14" s="157">
        <v>8</v>
      </c>
      <c r="AA14" s="158">
        <v>1</v>
      </c>
      <c r="AB14" s="157">
        <v>5</v>
      </c>
      <c r="AC14" s="156">
        <v>2</v>
      </c>
      <c r="AD14" s="153">
        <v>15</v>
      </c>
      <c r="AE14" s="154">
        <v>0</v>
      </c>
      <c r="AF14" s="159">
        <v>4</v>
      </c>
      <c r="AG14" s="156">
        <v>2</v>
      </c>
      <c r="AH14" s="155">
        <v>99</v>
      </c>
      <c r="AI14" s="158">
        <v>0</v>
      </c>
      <c r="AJ14" s="155">
        <v>99</v>
      </c>
      <c r="AK14" s="158">
        <v>0</v>
      </c>
      <c r="AL14" s="129"/>
      <c r="AM14" s="130">
        <f t="shared" si="27"/>
        <v>9</v>
      </c>
      <c r="AN14" s="129"/>
      <c r="AO14" s="160">
        <f t="shared" si="5"/>
        <v>1000</v>
      </c>
      <c r="AP14" s="161">
        <f t="shared" si="6"/>
        <v>1000</v>
      </c>
      <c r="AQ14" s="162">
        <f t="shared" si="7"/>
        <v>1000</v>
      </c>
      <c r="AR14" s="161">
        <f t="shared" si="8"/>
        <v>1000</v>
      </c>
      <c r="AS14" s="162">
        <f t="shared" si="9"/>
        <v>1000</v>
      </c>
      <c r="AT14" s="162">
        <f t="shared" si="10"/>
        <v>1000</v>
      </c>
      <c r="AU14" s="162">
        <f t="shared" si="11"/>
        <v>1000</v>
      </c>
      <c r="AV14" s="162">
        <f t="shared" si="12"/>
        <v>1000</v>
      </c>
      <c r="AW14" s="161">
        <f t="shared" si="13"/>
        <v>1000</v>
      </c>
      <c r="AX14" s="162">
        <f t="shared" si="14"/>
        <v>0</v>
      </c>
      <c r="AY14" s="163">
        <f t="shared" si="15"/>
        <v>0</v>
      </c>
      <c r="AZ14" s="83"/>
      <c r="BA14" s="164">
        <f t="shared" si="16"/>
        <v>9</v>
      </c>
      <c r="BB14" s="165">
        <f t="shared" si="17"/>
        <v>10</v>
      </c>
      <c r="BC14" s="165">
        <f t="shared" si="18"/>
        <v>5</v>
      </c>
      <c r="BD14" s="166">
        <f t="shared" si="19"/>
        <v>10</v>
      </c>
      <c r="BE14" s="165">
        <f t="shared" si="20"/>
        <v>8</v>
      </c>
      <c r="BF14" s="165">
        <f t="shared" si="21"/>
        <v>7</v>
      </c>
      <c r="BG14" s="165">
        <f t="shared" si="22"/>
        <v>5</v>
      </c>
      <c r="BH14" s="165">
        <f t="shared" si="23"/>
        <v>14</v>
      </c>
      <c r="BI14" s="165">
        <f t="shared" si="24"/>
        <v>6</v>
      </c>
      <c r="BJ14" s="165">
        <f t="shared" si="25"/>
        <v>0</v>
      </c>
      <c r="BK14" s="165">
        <f t="shared" si="26"/>
        <v>0</v>
      </c>
      <c r="BL14" s="167">
        <f t="shared" si="31"/>
        <v>74</v>
      </c>
      <c r="BM14" s="161">
        <f t="shared" si="32"/>
        <v>5</v>
      </c>
      <c r="BN14" s="161">
        <f t="shared" si="33"/>
        <v>14</v>
      </c>
      <c r="BO14" s="168">
        <f t="shared" si="28"/>
        <v>69</v>
      </c>
      <c r="BP14" s="89"/>
    </row>
    <row r="15" spans="1:68" ht="15" x14ac:dyDescent="0.2">
      <c r="A15" s="140">
        <v>11</v>
      </c>
      <c r="B15" s="141" t="s">
        <v>86</v>
      </c>
      <c r="C15" s="210" t="s">
        <v>24</v>
      </c>
      <c r="D15" s="173"/>
      <c r="E15" s="169">
        <f t="shared" si="29"/>
        <v>1000</v>
      </c>
      <c r="F15" s="144">
        <f t="shared" si="0"/>
        <v>0</v>
      </c>
      <c r="G15" s="145">
        <v>1000</v>
      </c>
      <c r="H15" s="146">
        <f t="shared" si="1"/>
        <v>21.12</v>
      </c>
      <c r="I15" s="147">
        <f t="shared" si="30"/>
        <v>0</v>
      </c>
      <c r="J15" s="148">
        <v>6</v>
      </c>
      <c r="K15" s="149">
        <v>10</v>
      </c>
      <c r="L15" s="150">
        <v>9</v>
      </c>
      <c r="M15" s="151">
        <f t="shared" si="2"/>
        <v>1000</v>
      </c>
      <c r="N15" s="147">
        <f t="shared" si="3"/>
        <v>77</v>
      </c>
      <c r="O15" s="152">
        <f t="shared" si="4"/>
        <v>77</v>
      </c>
      <c r="P15" s="153">
        <v>2</v>
      </c>
      <c r="Q15" s="154">
        <v>1</v>
      </c>
      <c r="R15" s="155">
        <v>10</v>
      </c>
      <c r="S15" s="156">
        <v>2</v>
      </c>
      <c r="T15" s="157">
        <v>14</v>
      </c>
      <c r="U15" s="158">
        <v>0</v>
      </c>
      <c r="V15" s="155">
        <v>9</v>
      </c>
      <c r="W15" s="158">
        <v>2</v>
      </c>
      <c r="X15" s="157">
        <v>6</v>
      </c>
      <c r="Y15" s="158">
        <v>2</v>
      </c>
      <c r="Z15" s="157">
        <v>15</v>
      </c>
      <c r="AA15" s="158">
        <v>0</v>
      </c>
      <c r="AB15" s="157">
        <v>18</v>
      </c>
      <c r="AC15" s="156">
        <v>0</v>
      </c>
      <c r="AD15" s="170">
        <v>5</v>
      </c>
      <c r="AE15" s="154">
        <v>1</v>
      </c>
      <c r="AF15" s="159">
        <v>7</v>
      </c>
      <c r="AG15" s="156">
        <v>2</v>
      </c>
      <c r="AH15" s="155">
        <v>99</v>
      </c>
      <c r="AI15" s="158">
        <v>0</v>
      </c>
      <c r="AJ15" s="155">
        <v>99</v>
      </c>
      <c r="AK15" s="158">
        <v>0</v>
      </c>
      <c r="AL15" s="129"/>
      <c r="AM15" s="130">
        <f t="shared" si="27"/>
        <v>10</v>
      </c>
      <c r="AN15" s="129"/>
      <c r="AO15" s="160">
        <f t="shared" si="5"/>
        <v>1000</v>
      </c>
      <c r="AP15" s="161">
        <f t="shared" si="6"/>
        <v>1000</v>
      </c>
      <c r="AQ15" s="162">
        <f t="shared" si="7"/>
        <v>1000</v>
      </c>
      <c r="AR15" s="161">
        <f t="shared" si="8"/>
        <v>1000</v>
      </c>
      <c r="AS15" s="162">
        <f t="shared" si="9"/>
        <v>1000</v>
      </c>
      <c r="AT15" s="162">
        <f t="shared" si="10"/>
        <v>1000</v>
      </c>
      <c r="AU15" s="162">
        <f t="shared" si="11"/>
        <v>1000</v>
      </c>
      <c r="AV15" s="162">
        <f t="shared" si="12"/>
        <v>1000</v>
      </c>
      <c r="AW15" s="161">
        <f t="shared" si="13"/>
        <v>1000</v>
      </c>
      <c r="AX15" s="162">
        <f t="shared" si="14"/>
        <v>0</v>
      </c>
      <c r="AY15" s="163">
        <f t="shared" si="15"/>
        <v>0</v>
      </c>
      <c r="AZ15" s="83"/>
      <c r="BA15" s="164">
        <f t="shared" si="16"/>
        <v>9</v>
      </c>
      <c r="BB15" s="165">
        <f t="shared" si="17"/>
        <v>9</v>
      </c>
      <c r="BC15" s="165">
        <f t="shared" si="18"/>
        <v>9</v>
      </c>
      <c r="BD15" s="166">
        <f t="shared" si="19"/>
        <v>8</v>
      </c>
      <c r="BE15" s="165">
        <f t="shared" si="20"/>
        <v>9</v>
      </c>
      <c r="BF15" s="165">
        <f t="shared" si="21"/>
        <v>14</v>
      </c>
      <c r="BG15" s="165">
        <f t="shared" si="22"/>
        <v>14</v>
      </c>
      <c r="BH15" s="165">
        <f t="shared" si="23"/>
        <v>5</v>
      </c>
      <c r="BI15" s="165">
        <f t="shared" si="24"/>
        <v>0</v>
      </c>
      <c r="BJ15" s="165">
        <f t="shared" si="25"/>
        <v>0</v>
      </c>
      <c r="BK15" s="165">
        <f t="shared" si="26"/>
        <v>0</v>
      </c>
      <c r="BL15" s="167">
        <f t="shared" si="31"/>
        <v>77</v>
      </c>
      <c r="BM15" s="161">
        <f t="shared" si="32"/>
        <v>0</v>
      </c>
      <c r="BN15" s="161">
        <f t="shared" si="33"/>
        <v>14</v>
      </c>
      <c r="BO15" s="168">
        <f t="shared" si="28"/>
        <v>77</v>
      </c>
      <c r="BP15" s="89"/>
    </row>
    <row r="16" spans="1:68" ht="15" x14ac:dyDescent="0.2">
      <c r="A16" s="140">
        <v>12</v>
      </c>
      <c r="B16" s="250" t="s">
        <v>59</v>
      </c>
      <c r="C16" s="211" t="s">
        <v>240</v>
      </c>
      <c r="D16" s="173"/>
      <c r="E16" s="169">
        <f t="shared" si="29"/>
        <v>1000</v>
      </c>
      <c r="F16" s="144">
        <f t="shared" si="0"/>
        <v>0</v>
      </c>
      <c r="G16" s="145">
        <v>1000</v>
      </c>
      <c r="H16" s="146">
        <f t="shared" si="1"/>
        <v>11.44</v>
      </c>
      <c r="I16" s="147">
        <f t="shared" si="30"/>
        <v>0</v>
      </c>
      <c r="J16" s="148">
        <v>17</v>
      </c>
      <c r="K16" s="149">
        <v>5</v>
      </c>
      <c r="L16" s="150">
        <v>9</v>
      </c>
      <c r="M16" s="151">
        <f t="shared" si="2"/>
        <v>1000</v>
      </c>
      <c r="N16" s="147">
        <f t="shared" si="3"/>
        <v>63</v>
      </c>
      <c r="O16" s="152">
        <f t="shared" si="4"/>
        <v>63</v>
      </c>
      <c r="P16" s="153">
        <v>3</v>
      </c>
      <c r="Q16" s="154">
        <v>0</v>
      </c>
      <c r="R16" s="155">
        <v>2</v>
      </c>
      <c r="S16" s="156">
        <v>0</v>
      </c>
      <c r="T16" s="157">
        <v>10</v>
      </c>
      <c r="U16" s="158">
        <v>0</v>
      </c>
      <c r="V16" s="155">
        <v>8</v>
      </c>
      <c r="W16" s="158">
        <v>2</v>
      </c>
      <c r="X16" s="157">
        <v>5</v>
      </c>
      <c r="Y16" s="158">
        <v>1</v>
      </c>
      <c r="Z16" s="157">
        <v>7</v>
      </c>
      <c r="AA16" s="158">
        <v>2</v>
      </c>
      <c r="AB16" s="157">
        <v>6</v>
      </c>
      <c r="AC16" s="156">
        <v>0</v>
      </c>
      <c r="AD16" s="153">
        <v>4</v>
      </c>
      <c r="AE16" s="154">
        <v>0</v>
      </c>
      <c r="AF16" s="159">
        <v>9</v>
      </c>
      <c r="AG16" s="156">
        <v>0</v>
      </c>
      <c r="AH16" s="155">
        <v>99</v>
      </c>
      <c r="AI16" s="158">
        <v>0</v>
      </c>
      <c r="AJ16" s="155">
        <v>99</v>
      </c>
      <c r="AK16" s="158">
        <v>0</v>
      </c>
      <c r="AL16" s="129"/>
      <c r="AM16" s="130">
        <f t="shared" si="27"/>
        <v>5</v>
      </c>
      <c r="AN16" s="129"/>
      <c r="AO16" s="160">
        <f t="shared" si="5"/>
        <v>1000</v>
      </c>
      <c r="AP16" s="161">
        <f t="shared" si="6"/>
        <v>1000</v>
      </c>
      <c r="AQ16" s="162">
        <f t="shared" si="7"/>
        <v>1000</v>
      </c>
      <c r="AR16" s="161">
        <f t="shared" si="8"/>
        <v>1000</v>
      </c>
      <c r="AS16" s="162">
        <f t="shared" si="9"/>
        <v>1000</v>
      </c>
      <c r="AT16" s="162">
        <f t="shared" si="10"/>
        <v>1000</v>
      </c>
      <c r="AU16" s="162">
        <f t="shared" si="11"/>
        <v>1000</v>
      </c>
      <c r="AV16" s="162">
        <f t="shared" si="12"/>
        <v>1000</v>
      </c>
      <c r="AW16" s="161">
        <f t="shared" si="13"/>
        <v>1000</v>
      </c>
      <c r="AX16" s="162">
        <f t="shared" si="14"/>
        <v>0</v>
      </c>
      <c r="AY16" s="163">
        <f t="shared" si="15"/>
        <v>0</v>
      </c>
      <c r="AZ16" s="83"/>
      <c r="BA16" s="164">
        <f t="shared" si="16"/>
        <v>10</v>
      </c>
      <c r="BB16" s="165">
        <f t="shared" si="17"/>
        <v>9</v>
      </c>
      <c r="BC16" s="165">
        <f t="shared" si="18"/>
        <v>9</v>
      </c>
      <c r="BD16" s="166">
        <f t="shared" si="19"/>
        <v>7</v>
      </c>
      <c r="BE16" s="165">
        <f t="shared" si="20"/>
        <v>5</v>
      </c>
      <c r="BF16" s="165">
        <f t="shared" si="21"/>
        <v>0</v>
      </c>
      <c r="BG16" s="165">
        <f t="shared" si="22"/>
        <v>9</v>
      </c>
      <c r="BH16" s="165">
        <f t="shared" si="23"/>
        <v>6</v>
      </c>
      <c r="BI16" s="165">
        <f t="shared" si="24"/>
        <v>8</v>
      </c>
      <c r="BJ16" s="165">
        <f t="shared" si="25"/>
        <v>0</v>
      </c>
      <c r="BK16" s="165">
        <f t="shared" si="26"/>
        <v>0</v>
      </c>
      <c r="BL16" s="167">
        <f t="shared" si="31"/>
        <v>63</v>
      </c>
      <c r="BM16" s="161">
        <f t="shared" si="32"/>
        <v>0</v>
      </c>
      <c r="BN16" s="161">
        <f t="shared" si="33"/>
        <v>10</v>
      </c>
      <c r="BO16" s="168">
        <f t="shared" si="28"/>
        <v>63</v>
      </c>
      <c r="BP16" s="89"/>
    </row>
    <row r="17" spans="1:256" ht="15" x14ac:dyDescent="0.2">
      <c r="A17" s="140">
        <v>13</v>
      </c>
      <c r="B17" s="141" t="s">
        <v>31</v>
      </c>
      <c r="C17" s="212" t="s">
        <v>11</v>
      </c>
      <c r="D17" s="142"/>
      <c r="E17" s="169">
        <f t="shared" si="29"/>
        <v>1020</v>
      </c>
      <c r="F17" s="144">
        <f t="shared" si="0"/>
        <v>20</v>
      </c>
      <c r="G17" s="145">
        <v>1000</v>
      </c>
      <c r="H17" s="146">
        <f t="shared" si="1"/>
        <v>22.88</v>
      </c>
      <c r="I17" s="147">
        <f t="shared" si="30"/>
        <v>0</v>
      </c>
      <c r="J17" s="148">
        <v>4</v>
      </c>
      <c r="K17" s="149">
        <v>13</v>
      </c>
      <c r="L17" s="150">
        <v>9</v>
      </c>
      <c r="M17" s="151">
        <f t="shared" si="2"/>
        <v>1000</v>
      </c>
      <c r="N17" s="147">
        <f t="shared" si="3"/>
        <v>93</v>
      </c>
      <c r="O17" s="152">
        <f t="shared" si="4"/>
        <v>87</v>
      </c>
      <c r="P17" s="153">
        <v>4</v>
      </c>
      <c r="Q17" s="154">
        <v>2</v>
      </c>
      <c r="R17" s="155">
        <v>16</v>
      </c>
      <c r="S17" s="156">
        <v>2</v>
      </c>
      <c r="T17" s="157">
        <v>17</v>
      </c>
      <c r="U17" s="158">
        <v>2</v>
      </c>
      <c r="V17" s="155">
        <v>15</v>
      </c>
      <c r="W17" s="158">
        <v>0</v>
      </c>
      <c r="X17" s="157">
        <v>18</v>
      </c>
      <c r="Y17" s="158">
        <v>0</v>
      </c>
      <c r="Z17" s="157">
        <v>6</v>
      </c>
      <c r="AA17" s="158">
        <v>2</v>
      </c>
      <c r="AB17" s="157">
        <v>1</v>
      </c>
      <c r="AC17" s="156">
        <v>1</v>
      </c>
      <c r="AD17" s="153">
        <v>8</v>
      </c>
      <c r="AE17" s="154">
        <v>2</v>
      </c>
      <c r="AF17" s="159">
        <v>2</v>
      </c>
      <c r="AG17" s="156">
        <v>2</v>
      </c>
      <c r="AH17" s="155">
        <v>99</v>
      </c>
      <c r="AI17" s="158">
        <v>0</v>
      </c>
      <c r="AJ17" s="155">
        <v>99</v>
      </c>
      <c r="AK17" s="158">
        <v>0</v>
      </c>
      <c r="AL17" s="129"/>
      <c r="AM17" s="130">
        <f t="shared" si="27"/>
        <v>13</v>
      </c>
      <c r="AN17" s="129"/>
      <c r="AO17" s="160">
        <f t="shared" si="5"/>
        <v>1000</v>
      </c>
      <c r="AP17" s="161">
        <f t="shared" si="6"/>
        <v>1000</v>
      </c>
      <c r="AQ17" s="162">
        <f t="shared" si="7"/>
        <v>1000</v>
      </c>
      <c r="AR17" s="161">
        <f t="shared" si="8"/>
        <v>1000</v>
      </c>
      <c r="AS17" s="162">
        <f t="shared" si="9"/>
        <v>1000</v>
      </c>
      <c r="AT17" s="162">
        <f t="shared" si="10"/>
        <v>1000</v>
      </c>
      <c r="AU17" s="162">
        <f t="shared" si="11"/>
        <v>1000</v>
      </c>
      <c r="AV17" s="162">
        <f t="shared" si="12"/>
        <v>1000</v>
      </c>
      <c r="AW17" s="161">
        <f t="shared" si="13"/>
        <v>1000</v>
      </c>
      <c r="AX17" s="162">
        <f t="shared" si="14"/>
        <v>0</v>
      </c>
      <c r="AY17" s="163">
        <f t="shared" si="15"/>
        <v>0</v>
      </c>
      <c r="AZ17" s="83"/>
      <c r="BA17" s="164">
        <f t="shared" si="16"/>
        <v>6</v>
      </c>
      <c r="BB17" s="165">
        <f t="shared" si="17"/>
        <v>11</v>
      </c>
      <c r="BC17" s="165">
        <f t="shared" si="18"/>
        <v>14</v>
      </c>
      <c r="BD17" s="166">
        <f t="shared" si="19"/>
        <v>14</v>
      </c>
      <c r="BE17" s="165">
        <f t="shared" si="20"/>
        <v>14</v>
      </c>
      <c r="BF17" s="165">
        <f t="shared" si="21"/>
        <v>9</v>
      </c>
      <c r="BG17" s="165">
        <f t="shared" si="22"/>
        <v>9</v>
      </c>
      <c r="BH17" s="165">
        <f t="shared" si="23"/>
        <v>7</v>
      </c>
      <c r="BI17" s="165">
        <f t="shared" si="24"/>
        <v>9</v>
      </c>
      <c r="BJ17" s="165">
        <f t="shared" si="25"/>
        <v>0</v>
      </c>
      <c r="BK17" s="165">
        <f t="shared" si="26"/>
        <v>0</v>
      </c>
      <c r="BL17" s="167">
        <f t="shared" si="31"/>
        <v>93</v>
      </c>
      <c r="BM17" s="161">
        <f t="shared" si="32"/>
        <v>6</v>
      </c>
      <c r="BN17" s="161">
        <f t="shared" si="33"/>
        <v>14</v>
      </c>
      <c r="BO17" s="168">
        <f t="shared" si="28"/>
        <v>87</v>
      </c>
      <c r="BP17" s="89"/>
    </row>
    <row r="18" spans="1:256" ht="15" x14ac:dyDescent="0.2">
      <c r="A18" s="140">
        <v>14</v>
      </c>
      <c r="B18" s="250" t="s">
        <v>16</v>
      </c>
      <c r="C18" s="211" t="s">
        <v>15</v>
      </c>
      <c r="D18" s="142"/>
      <c r="E18" s="169">
        <f t="shared" si="29"/>
        <v>1000</v>
      </c>
      <c r="F18" s="144">
        <f t="shared" si="0"/>
        <v>0</v>
      </c>
      <c r="G18" s="145">
        <v>1000</v>
      </c>
      <c r="H18" s="146">
        <f t="shared" si="1"/>
        <v>18.48</v>
      </c>
      <c r="I18" s="147">
        <f t="shared" si="30"/>
        <v>0</v>
      </c>
      <c r="J18" s="148">
        <v>9</v>
      </c>
      <c r="K18" s="149">
        <v>9</v>
      </c>
      <c r="L18" s="150">
        <v>9</v>
      </c>
      <c r="M18" s="151">
        <f t="shared" si="2"/>
        <v>1000</v>
      </c>
      <c r="N18" s="147">
        <f t="shared" si="3"/>
        <v>93</v>
      </c>
      <c r="O18" s="152">
        <f t="shared" si="4"/>
        <v>88</v>
      </c>
      <c r="P18" s="153">
        <v>5</v>
      </c>
      <c r="Q18" s="154">
        <v>2</v>
      </c>
      <c r="R18" s="155">
        <v>15</v>
      </c>
      <c r="S18" s="156">
        <v>0</v>
      </c>
      <c r="T18" s="157">
        <v>11</v>
      </c>
      <c r="U18" s="158">
        <v>2</v>
      </c>
      <c r="V18" s="155">
        <v>1</v>
      </c>
      <c r="W18" s="158">
        <v>1</v>
      </c>
      <c r="X18" s="157">
        <v>17</v>
      </c>
      <c r="Y18" s="158">
        <v>0</v>
      </c>
      <c r="Z18" s="157">
        <v>3</v>
      </c>
      <c r="AA18" s="158">
        <v>1</v>
      </c>
      <c r="AB18" s="157">
        <v>2</v>
      </c>
      <c r="AC18" s="156">
        <v>1</v>
      </c>
      <c r="AD18" s="153">
        <v>9</v>
      </c>
      <c r="AE18" s="154">
        <v>2</v>
      </c>
      <c r="AF18" s="159">
        <v>18</v>
      </c>
      <c r="AG18" s="156">
        <v>0</v>
      </c>
      <c r="AH18" s="155">
        <v>99</v>
      </c>
      <c r="AI18" s="158">
        <v>0</v>
      </c>
      <c r="AJ18" s="155">
        <v>99</v>
      </c>
      <c r="AK18" s="158">
        <v>0</v>
      </c>
      <c r="AL18" s="129"/>
      <c r="AM18" s="130">
        <f t="shared" si="27"/>
        <v>9</v>
      </c>
      <c r="AN18" s="129"/>
      <c r="AO18" s="160">
        <f t="shared" si="5"/>
        <v>1000</v>
      </c>
      <c r="AP18" s="161">
        <f t="shared" si="6"/>
        <v>1000</v>
      </c>
      <c r="AQ18" s="162">
        <f t="shared" si="7"/>
        <v>1000</v>
      </c>
      <c r="AR18" s="161">
        <f t="shared" si="8"/>
        <v>1000</v>
      </c>
      <c r="AS18" s="162">
        <f t="shared" si="9"/>
        <v>1000</v>
      </c>
      <c r="AT18" s="162">
        <f t="shared" si="10"/>
        <v>1000</v>
      </c>
      <c r="AU18" s="162">
        <f t="shared" si="11"/>
        <v>1000</v>
      </c>
      <c r="AV18" s="162">
        <f t="shared" si="12"/>
        <v>1000</v>
      </c>
      <c r="AW18" s="161">
        <f t="shared" si="13"/>
        <v>1000</v>
      </c>
      <c r="AX18" s="162">
        <f t="shared" si="14"/>
        <v>0</v>
      </c>
      <c r="AY18" s="163">
        <f t="shared" si="15"/>
        <v>0</v>
      </c>
      <c r="AZ18" s="83"/>
      <c r="BA18" s="164">
        <f t="shared" si="16"/>
        <v>5</v>
      </c>
      <c r="BB18" s="165">
        <f t="shared" si="17"/>
        <v>14</v>
      </c>
      <c r="BC18" s="165">
        <f t="shared" si="18"/>
        <v>10</v>
      </c>
      <c r="BD18" s="166">
        <f t="shared" si="19"/>
        <v>9</v>
      </c>
      <c r="BE18" s="165">
        <f t="shared" si="20"/>
        <v>14</v>
      </c>
      <c r="BF18" s="165">
        <f t="shared" si="21"/>
        <v>10</v>
      </c>
      <c r="BG18" s="165">
        <f t="shared" si="22"/>
        <v>9</v>
      </c>
      <c r="BH18" s="165">
        <f t="shared" si="23"/>
        <v>8</v>
      </c>
      <c r="BI18" s="165">
        <f t="shared" si="24"/>
        <v>14</v>
      </c>
      <c r="BJ18" s="165">
        <f t="shared" si="25"/>
        <v>0</v>
      </c>
      <c r="BK18" s="165">
        <f t="shared" si="26"/>
        <v>0</v>
      </c>
      <c r="BL18" s="167">
        <f t="shared" si="31"/>
        <v>93</v>
      </c>
      <c r="BM18" s="161">
        <f t="shared" si="32"/>
        <v>5</v>
      </c>
      <c r="BN18" s="161">
        <f t="shared" si="33"/>
        <v>14</v>
      </c>
      <c r="BO18" s="168">
        <f t="shared" si="28"/>
        <v>88</v>
      </c>
      <c r="BP18" s="89"/>
    </row>
    <row r="19" spans="1:256" ht="15" x14ac:dyDescent="0.2">
      <c r="A19" s="140">
        <v>15</v>
      </c>
      <c r="B19" s="141" t="s">
        <v>34</v>
      </c>
      <c r="C19" s="211" t="s">
        <v>15</v>
      </c>
      <c r="D19" s="142"/>
      <c r="E19" s="169">
        <f t="shared" si="29"/>
        <v>1030</v>
      </c>
      <c r="F19" s="144">
        <f t="shared" si="0"/>
        <v>30</v>
      </c>
      <c r="G19" s="145">
        <v>1000</v>
      </c>
      <c r="H19" s="146">
        <f t="shared" si="1"/>
        <v>25.52</v>
      </c>
      <c r="I19" s="147">
        <f t="shared" si="30"/>
        <v>0</v>
      </c>
      <c r="J19" s="174">
        <v>1</v>
      </c>
      <c r="K19" s="149">
        <v>14</v>
      </c>
      <c r="L19" s="150">
        <v>9</v>
      </c>
      <c r="M19" s="151">
        <f t="shared" si="2"/>
        <v>1000</v>
      </c>
      <c r="N19" s="147">
        <f t="shared" si="3"/>
        <v>98</v>
      </c>
      <c r="O19" s="152">
        <f t="shared" si="4"/>
        <v>89</v>
      </c>
      <c r="P19" s="153">
        <v>6</v>
      </c>
      <c r="Q19" s="154">
        <v>2</v>
      </c>
      <c r="R19" s="155">
        <v>14</v>
      </c>
      <c r="S19" s="156">
        <v>2</v>
      </c>
      <c r="T19" s="157">
        <v>18</v>
      </c>
      <c r="U19" s="158">
        <v>2</v>
      </c>
      <c r="V19" s="155">
        <v>13</v>
      </c>
      <c r="W19" s="158">
        <v>2</v>
      </c>
      <c r="X19" s="157">
        <v>16</v>
      </c>
      <c r="Y19" s="158">
        <v>0</v>
      </c>
      <c r="Z19" s="157">
        <v>11</v>
      </c>
      <c r="AA19" s="158">
        <v>2</v>
      </c>
      <c r="AB19" s="157">
        <v>17</v>
      </c>
      <c r="AC19" s="156">
        <v>0</v>
      </c>
      <c r="AD19" s="153">
        <v>10</v>
      </c>
      <c r="AE19" s="154">
        <v>2</v>
      </c>
      <c r="AF19" s="159">
        <v>1</v>
      </c>
      <c r="AG19" s="156">
        <v>2</v>
      </c>
      <c r="AH19" s="155">
        <v>99</v>
      </c>
      <c r="AI19" s="158">
        <v>0</v>
      </c>
      <c r="AJ19" s="155">
        <v>99</v>
      </c>
      <c r="AK19" s="158">
        <v>0</v>
      </c>
      <c r="AL19" s="129"/>
      <c r="AM19" s="130">
        <f t="shared" si="27"/>
        <v>14</v>
      </c>
      <c r="AN19" s="129"/>
      <c r="AO19" s="160">
        <f t="shared" si="5"/>
        <v>1000</v>
      </c>
      <c r="AP19" s="161">
        <f t="shared" si="6"/>
        <v>1000</v>
      </c>
      <c r="AQ19" s="162">
        <f t="shared" si="7"/>
        <v>1000</v>
      </c>
      <c r="AR19" s="161">
        <f t="shared" si="8"/>
        <v>1000</v>
      </c>
      <c r="AS19" s="162">
        <f t="shared" si="9"/>
        <v>1000</v>
      </c>
      <c r="AT19" s="162">
        <f t="shared" si="10"/>
        <v>1000</v>
      </c>
      <c r="AU19" s="162">
        <f t="shared" si="11"/>
        <v>1000</v>
      </c>
      <c r="AV19" s="162">
        <f t="shared" si="12"/>
        <v>1000</v>
      </c>
      <c r="AW19" s="161">
        <f t="shared" si="13"/>
        <v>1000</v>
      </c>
      <c r="AX19" s="162">
        <f t="shared" si="14"/>
        <v>0</v>
      </c>
      <c r="AY19" s="163">
        <f t="shared" si="15"/>
        <v>0</v>
      </c>
      <c r="AZ19" s="83"/>
      <c r="BA19" s="164">
        <f t="shared" si="16"/>
        <v>9</v>
      </c>
      <c r="BB19" s="165">
        <f t="shared" si="17"/>
        <v>9</v>
      </c>
      <c r="BC19" s="165">
        <f t="shared" si="18"/>
        <v>14</v>
      </c>
      <c r="BD19" s="166">
        <f t="shared" si="19"/>
        <v>13</v>
      </c>
      <c r="BE19" s="165">
        <f t="shared" si="20"/>
        <v>11</v>
      </c>
      <c r="BF19" s="165">
        <f t="shared" si="21"/>
        <v>10</v>
      </c>
      <c r="BG19" s="165">
        <f t="shared" si="22"/>
        <v>14</v>
      </c>
      <c r="BH19" s="165">
        <f t="shared" si="23"/>
        <v>9</v>
      </c>
      <c r="BI19" s="165">
        <f t="shared" si="24"/>
        <v>9</v>
      </c>
      <c r="BJ19" s="165">
        <f t="shared" si="25"/>
        <v>0</v>
      </c>
      <c r="BK19" s="165">
        <f t="shared" si="26"/>
        <v>0</v>
      </c>
      <c r="BL19" s="167">
        <f t="shared" si="31"/>
        <v>98</v>
      </c>
      <c r="BM19" s="161">
        <f t="shared" si="32"/>
        <v>9</v>
      </c>
      <c r="BN19" s="161">
        <f t="shared" si="33"/>
        <v>14</v>
      </c>
      <c r="BO19" s="168">
        <f t="shared" si="28"/>
        <v>89</v>
      </c>
      <c r="BP19" s="89"/>
    </row>
    <row r="20" spans="1:256" ht="15" x14ac:dyDescent="0.2">
      <c r="A20" s="140">
        <v>16</v>
      </c>
      <c r="B20" s="250" t="s">
        <v>58</v>
      </c>
      <c r="C20" s="211" t="s">
        <v>15</v>
      </c>
      <c r="D20" s="142"/>
      <c r="E20" s="169">
        <f t="shared" si="29"/>
        <v>1000</v>
      </c>
      <c r="F20" s="144">
        <f t="shared" si="0"/>
        <v>0</v>
      </c>
      <c r="G20" s="145">
        <v>1000</v>
      </c>
      <c r="H20" s="146">
        <f t="shared" si="1"/>
        <v>22</v>
      </c>
      <c r="I20" s="147">
        <f t="shared" si="30"/>
        <v>0</v>
      </c>
      <c r="J20" s="148">
        <v>5</v>
      </c>
      <c r="K20" s="149">
        <v>11</v>
      </c>
      <c r="L20" s="150">
        <v>9</v>
      </c>
      <c r="M20" s="151">
        <f t="shared" si="2"/>
        <v>1000</v>
      </c>
      <c r="N20" s="147">
        <f t="shared" si="3"/>
        <v>89</v>
      </c>
      <c r="O20" s="152">
        <f t="shared" si="4"/>
        <v>89</v>
      </c>
      <c r="P20" s="153">
        <v>7</v>
      </c>
      <c r="Q20" s="154">
        <v>2</v>
      </c>
      <c r="R20" s="155">
        <v>13</v>
      </c>
      <c r="S20" s="156">
        <v>0</v>
      </c>
      <c r="T20" s="157">
        <v>2</v>
      </c>
      <c r="U20" s="158">
        <v>1</v>
      </c>
      <c r="V20" s="155">
        <v>4</v>
      </c>
      <c r="W20" s="158">
        <v>2</v>
      </c>
      <c r="X20" s="157">
        <v>15</v>
      </c>
      <c r="Y20" s="158">
        <v>2</v>
      </c>
      <c r="Z20" s="157">
        <v>18</v>
      </c>
      <c r="AA20" s="158">
        <v>1</v>
      </c>
      <c r="AB20" s="157">
        <v>3</v>
      </c>
      <c r="AC20" s="156">
        <v>2</v>
      </c>
      <c r="AD20" s="170">
        <v>1</v>
      </c>
      <c r="AE20" s="154">
        <v>1</v>
      </c>
      <c r="AF20" s="159">
        <v>17</v>
      </c>
      <c r="AG20" s="156">
        <v>0</v>
      </c>
      <c r="AH20" s="155">
        <v>99</v>
      </c>
      <c r="AI20" s="158">
        <v>0</v>
      </c>
      <c r="AJ20" s="155">
        <v>99</v>
      </c>
      <c r="AK20" s="158">
        <v>0</v>
      </c>
      <c r="AL20" s="129"/>
      <c r="AM20" s="130">
        <f t="shared" si="27"/>
        <v>11</v>
      </c>
      <c r="AN20" s="129"/>
      <c r="AO20" s="160">
        <f t="shared" si="5"/>
        <v>1000</v>
      </c>
      <c r="AP20" s="161">
        <f t="shared" si="6"/>
        <v>1000</v>
      </c>
      <c r="AQ20" s="162">
        <f t="shared" si="7"/>
        <v>1000</v>
      </c>
      <c r="AR20" s="161">
        <f t="shared" si="8"/>
        <v>1000</v>
      </c>
      <c r="AS20" s="162">
        <f t="shared" si="9"/>
        <v>1000</v>
      </c>
      <c r="AT20" s="162">
        <f t="shared" si="10"/>
        <v>1000</v>
      </c>
      <c r="AU20" s="162">
        <f t="shared" si="11"/>
        <v>1000</v>
      </c>
      <c r="AV20" s="162">
        <f t="shared" si="12"/>
        <v>1000</v>
      </c>
      <c r="AW20" s="161">
        <f t="shared" si="13"/>
        <v>1000</v>
      </c>
      <c r="AX20" s="162">
        <f t="shared" si="14"/>
        <v>0</v>
      </c>
      <c r="AY20" s="163">
        <f t="shared" si="15"/>
        <v>0</v>
      </c>
      <c r="AZ20" s="83"/>
      <c r="BA20" s="164">
        <f t="shared" si="16"/>
        <v>0</v>
      </c>
      <c r="BB20" s="165">
        <f t="shared" si="17"/>
        <v>13</v>
      </c>
      <c r="BC20" s="165">
        <f t="shared" si="18"/>
        <v>9</v>
      </c>
      <c r="BD20" s="166">
        <f t="shared" si="19"/>
        <v>6</v>
      </c>
      <c r="BE20" s="165">
        <f t="shared" si="20"/>
        <v>14</v>
      </c>
      <c r="BF20" s="165">
        <f t="shared" si="21"/>
        <v>14</v>
      </c>
      <c r="BG20" s="165">
        <f t="shared" si="22"/>
        <v>10</v>
      </c>
      <c r="BH20" s="165">
        <f t="shared" si="23"/>
        <v>9</v>
      </c>
      <c r="BI20" s="165">
        <f t="shared" si="24"/>
        <v>14</v>
      </c>
      <c r="BJ20" s="165">
        <f t="shared" si="25"/>
        <v>0</v>
      </c>
      <c r="BK20" s="165">
        <f t="shared" si="26"/>
        <v>0</v>
      </c>
      <c r="BL20" s="167">
        <f t="shared" si="31"/>
        <v>89</v>
      </c>
      <c r="BM20" s="161">
        <f t="shared" si="32"/>
        <v>0</v>
      </c>
      <c r="BN20" s="161">
        <f t="shared" si="33"/>
        <v>14</v>
      </c>
      <c r="BO20" s="168">
        <f t="shared" si="28"/>
        <v>89</v>
      </c>
      <c r="BP20" s="89"/>
    </row>
    <row r="21" spans="1:256" ht="15" x14ac:dyDescent="0.2">
      <c r="A21" s="140">
        <v>17</v>
      </c>
      <c r="B21" s="141" t="s">
        <v>29</v>
      </c>
      <c r="C21" s="212" t="s">
        <v>11</v>
      </c>
      <c r="D21" s="142"/>
      <c r="E21" s="169">
        <f t="shared" si="29"/>
        <v>1030</v>
      </c>
      <c r="F21" s="144">
        <f t="shared" si="0"/>
        <v>30</v>
      </c>
      <c r="G21" s="145">
        <v>1000</v>
      </c>
      <c r="H21" s="146">
        <f t="shared" si="1"/>
        <v>23.76</v>
      </c>
      <c r="I21" s="147">
        <f t="shared" si="30"/>
        <v>0</v>
      </c>
      <c r="J21" s="174">
        <v>3</v>
      </c>
      <c r="K21" s="149">
        <v>14</v>
      </c>
      <c r="L21" s="150">
        <v>9</v>
      </c>
      <c r="M21" s="151">
        <f t="shared" si="2"/>
        <v>1000</v>
      </c>
      <c r="N21" s="147">
        <f t="shared" si="3"/>
        <v>96</v>
      </c>
      <c r="O21" s="152">
        <f t="shared" si="4"/>
        <v>89</v>
      </c>
      <c r="P21" s="153">
        <v>8</v>
      </c>
      <c r="Q21" s="154">
        <v>2</v>
      </c>
      <c r="R21" s="155">
        <v>3</v>
      </c>
      <c r="S21" s="156">
        <v>2</v>
      </c>
      <c r="T21" s="157">
        <v>13</v>
      </c>
      <c r="U21" s="158">
        <v>0</v>
      </c>
      <c r="V21" s="155">
        <v>6</v>
      </c>
      <c r="W21" s="158">
        <v>1</v>
      </c>
      <c r="X21" s="157">
        <v>14</v>
      </c>
      <c r="Y21" s="158">
        <v>2</v>
      </c>
      <c r="Z21" s="157">
        <v>1</v>
      </c>
      <c r="AA21" s="158">
        <v>2</v>
      </c>
      <c r="AB21" s="157">
        <v>15</v>
      </c>
      <c r="AC21" s="156">
        <v>2</v>
      </c>
      <c r="AD21" s="153">
        <v>18</v>
      </c>
      <c r="AE21" s="154">
        <v>1</v>
      </c>
      <c r="AF21" s="159">
        <v>16</v>
      </c>
      <c r="AG21" s="156">
        <v>2</v>
      </c>
      <c r="AH21" s="155">
        <v>99</v>
      </c>
      <c r="AI21" s="158">
        <v>0</v>
      </c>
      <c r="AJ21" s="155">
        <v>99</v>
      </c>
      <c r="AK21" s="158">
        <v>0</v>
      </c>
      <c r="AL21" s="129"/>
      <c r="AM21" s="130">
        <f t="shared" si="27"/>
        <v>14</v>
      </c>
      <c r="AN21" s="129"/>
      <c r="AO21" s="160">
        <f t="shared" si="5"/>
        <v>1000</v>
      </c>
      <c r="AP21" s="161">
        <f t="shared" si="6"/>
        <v>1000</v>
      </c>
      <c r="AQ21" s="162">
        <f t="shared" si="7"/>
        <v>1000</v>
      </c>
      <c r="AR21" s="161">
        <f t="shared" si="8"/>
        <v>1000</v>
      </c>
      <c r="AS21" s="162">
        <f t="shared" si="9"/>
        <v>1000</v>
      </c>
      <c r="AT21" s="162">
        <f t="shared" si="10"/>
        <v>1000</v>
      </c>
      <c r="AU21" s="162">
        <f t="shared" si="11"/>
        <v>1000</v>
      </c>
      <c r="AV21" s="162">
        <f t="shared" si="12"/>
        <v>1000</v>
      </c>
      <c r="AW21" s="161">
        <f t="shared" si="13"/>
        <v>1000</v>
      </c>
      <c r="AX21" s="162">
        <f t="shared" si="14"/>
        <v>0</v>
      </c>
      <c r="AY21" s="163">
        <f t="shared" si="15"/>
        <v>0</v>
      </c>
      <c r="AZ21" s="83"/>
      <c r="BA21" s="164">
        <f t="shared" si="16"/>
        <v>7</v>
      </c>
      <c r="BB21" s="165">
        <f t="shared" si="17"/>
        <v>10</v>
      </c>
      <c r="BC21" s="165">
        <f t="shared" si="18"/>
        <v>13</v>
      </c>
      <c r="BD21" s="166">
        <f t="shared" si="19"/>
        <v>9</v>
      </c>
      <c r="BE21" s="165">
        <f t="shared" si="20"/>
        <v>9</v>
      </c>
      <c r="BF21" s="165">
        <f t="shared" si="21"/>
        <v>9</v>
      </c>
      <c r="BG21" s="165">
        <f t="shared" si="22"/>
        <v>14</v>
      </c>
      <c r="BH21" s="165">
        <f t="shared" si="23"/>
        <v>14</v>
      </c>
      <c r="BI21" s="165">
        <f t="shared" si="24"/>
        <v>11</v>
      </c>
      <c r="BJ21" s="165">
        <f t="shared" si="25"/>
        <v>0</v>
      </c>
      <c r="BK21" s="165">
        <f t="shared" si="26"/>
        <v>0</v>
      </c>
      <c r="BL21" s="167">
        <f t="shared" si="31"/>
        <v>96</v>
      </c>
      <c r="BM21" s="161">
        <f t="shared" si="32"/>
        <v>7</v>
      </c>
      <c r="BN21" s="161">
        <f t="shared" si="33"/>
        <v>14</v>
      </c>
      <c r="BO21" s="168">
        <f t="shared" si="28"/>
        <v>89</v>
      </c>
      <c r="BP21" s="89"/>
    </row>
    <row r="22" spans="1:256" ht="15" x14ac:dyDescent="0.2">
      <c r="A22" s="140">
        <v>18</v>
      </c>
      <c r="B22" s="141" t="s">
        <v>20</v>
      </c>
      <c r="C22" s="211" t="s">
        <v>15</v>
      </c>
      <c r="D22" s="142"/>
      <c r="E22" s="169">
        <f t="shared" si="29"/>
        <v>1030</v>
      </c>
      <c r="F22" s="144">
        <f t="shared" si="0"/>
        <v>30</v>
      </c>
      <c r="G22" s="145">
        <v>1000</v>
      </c>
      <c r="H22" s="146">
        <f t="shared" si="1"/>
        <v>24.64</v>
      </c>
      <c r="I22" s="147">
        <f t="shared" si="30"/>
        <v>0</v>
      </c>
      <c r="J22" s="174">
        <v>2</v>
      </c>
      <c r="K22" s="149">
        <v>14</v>
      </c>
      <c r="L22" s="150">
        <v>9</v>
      </c>
      <c r="M22" s="151">
        <f t="shared" si="2"/>
        <v>1000</v>
      </c>
      <c r="N22" s="147">
        <f t="shared" si="3"/>
        <v>97</v>
      </c>
      <c r="O22" s="152">
        <f t="shared" si="4"/>
        <v>89</v>
      </c>
      <c r="P22" s="153">
        <v>9</v>
      </c>
      <c r="Q22" s="154">
        <v>2</v>
      </c>
      <c r="R22" s="155">
        <v>1</v>
      </c>
      <c r="S22" s="156">
        <v>2</v>
      </c>
      <c r="T22" s="157">
        <v>15</v>
      </c>
      <c r="U22" s="158">
        <v>0</v>
      </c>
      <c r="V22" s="155">
        <v>2</v>
      </c>
      <c r="W22" s="158">
        <v>2</v>
      </c>
      <c r="X22" s="157">
        <v>13</v>
      </c>
      <c r="Y22" s="158">
        <v>2</v>
      </c>
      <c r="Z22" s="157">
        <v>16</v>
      </c>
      <c r="AA22" s="158">
        <v>1</v>
      </c>
      <c r="AB22" s="157">
        <v>11</v>
      </c>
      <c r="AC22" s="156">
        <v>2</v>
      </c>
      <c r="AD22" s="153">
        <v>17</v>
      </c>
      <c r="AE22" s="154">
        <v>1</v>
      </c>
      <c r="AF22" s="159">
        <v>14</v>
      </c>
      <c r="AG22" s="156">
        <v>2</v>
      </c>
      <c r="AH22" s="155">
        <v>99</v>
      </c>
      <c r="AI22" s="158">
        <v>0</v>
      </c>
      <c r="AJ22" s="155">
        <v>99</v>
      </c>
      <c r="AK22" s="158">
        <v>0</v>
      </c>
      <c r="AL22" s="129"/>
      <c r="AM22" s="130">
        <f t="shared" si="27"/>
        <v>14</v>
      </c>
      <c r="AN22" s="129"/>
      <c r="AO22" s="160">
        <f t="shared" si="5"/>
        <v>1000</v>
      </c>
      <c r="AP22" s="161">
        <f t="shared" si="6"/>
        <v>1000</v>
      </c>
      <c r="AQ22" s="162">
        <f t="shared" si="7"/>
        <v>1000</v>
      </c>
      <c r="AR22" s="161">
        <f t="shared" si="8"/>
        <v>1000</v>
      </c>
      <c r="AS22" s="162">
        <f t="shared" si="9"/>
        <v>1000</v>
      </c>
      <c r="AT22" s="162">
        <f t="shared" si="10"/>
        <v>1000</v>
      </c>
      <c r="AU22" s="162">
        <f t="shared" si="11"/>
        <v>1000</v>
      </c>
      <c r="AV22" s="162">
        <f t="shared" si="12"/>
        <v>1000</v>
      </c>
      <c r="AW22" s="161">
        <f t="shared" si="13"/>
        <v>1000</v>
      </c>
      <c r="AX22" s="162">
        <f t="shared" si="14"/>
        <v>0</v>
      </c>
      <c r="AY22" s="163">
        <f t="shared" si="15"/>
        <v>0</v>
      </c>
      <c r="AZ22" s="83"/>
      <c r="BA22" s="164">
        <f t="shared" si="16"/>
        <v>8</v>
      </c>
      <c r="BB22" s="165">
        <f t="shared" si="17"/>
        <v>9</v>
      </c>
      <c r="BC22" s="165">
        <f t="shared" si="18"/>
        <v>14</v>
      </c>
      <c r="BD22" s="166">
        <f t="shared" si="19"/>
        <v>9</v>
      </c>
      <c r="BE22" s="165">
        <f t="shared" si="20"/>
        <v>13</v>
      </c>
      <c r="BF22" s="165">
        <f t="shared" si="21"/>
        <v>11</v>
      </c>
      <c r="BG22" s="165">
        <f t="shared" si="22"/>
        <v>10</v>
      </c>
      <c r="BH22" s="165">
        <f t="shared" si="23"/>
        <v>14</v>
      </c>
      <c r="BI22" s="165">
        <f t="shared" si="24"/>
        <v>9</v>
      </c>
      <c r="BJ22" s="165">
        <f t="shared" si="25"/>
        <v>0</v>
      </c>
      <c r="BK22" s="165">
        <f t="shared" si="26"/>
        <v>0</v>
      </c>
      <c r="BL22" s="167">
        <f t="shared" si="31"/>
        <v>97</v>
      </c>
      <c r="BM22" s="161">
        <f t="shared" si="32"/>
        <v>8</v>
      </c>
      <c r="BN22" s="161">
        <f t="shared" si="33"/>
        <v>14</v>
      </c>
      <c r="BO22" s="168">
        <f t="shared" si="28"/>
        <v>89</v>
      </c>
      <c r="BP22" s="89"/>
    </row>
    <row r="23" spans="1:256" ht="14.25" hidden="1" customHeight="1" x14ac:dyDescent="0.2">
      <c r="A23" s="175">
        <v>99</v>
      </c>
      <c r="B23" s="176"/>
      <c r="C23" s="177"/>
      <c r="D23" s="178"/>
      <c r="E23" s="179"/>
      <c r="F23" s="180"/>
      <c r="G23" s="181">
        <v>0</v>
      </c>
      <c r="H23" s="182"/>
      <c r="I23" s="183"/>
      <c r="J23" s="184"/>
      <c r="K23" s="185"/>
      <c r="L23" s="186"/>
      <c r="M23" s="187"/>
      <c r="N23" s="183"/>
      <c r="O23" s="183"/>
      <c r="P23" s="188"/>
      <c r="Q23" s="189"/>
      <c r="R23" s="188"/>
      <c r="S23" s="189"/>
      <c r="T23" s="188"/>
      <c r="U23" s="189"/>
      <c r="V23" s="188"/>
      <c r="W23" s="189"/>
      <c r="X23" s="188"/>
      <c r="Y23" s="189"/>
      <c r="Z23" s="188"/>
      <c r="AA23" s="189"/>
      <c r="AB23" s="188"/>
      <c r="AC23" s="189"/>
      <c r="AD23" s="188"/>
      <c r="AE23" s="189"/>
      <c r="AF23" s="188"/>
      <c r="AG23" s="189"/>
      <c r="AH23" s="188"/>
      <c r="AI23" s="189"/>
      <c r="AJ23" s="188"/>
      <c r="AK23" s="189"/>
      <c r="AL23" s="129"/>
      <c r="AM23" s="130"/>
      <c r="AN23" s="129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83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2"/>
      <c r="BM23" s="193"/>
      <c r="BN23" s="193"/>
      <c r="BO23" s="192"/>
      <c r="BP23" s="89"/>
    </row>
    <row r="24" spans="1:256" ht="14.25" hidden="1" customHeight="1" x14ac:dyDescent="0.2">
      <c r="A24" s="194">
        <f>IF(B5=0,0,COUNTA(A5:A22)+1)</f>
        <v>19</v>
      </c>
      <c r="B24" s="88"/>
      <c r="C24" s="195"/>
      <c r="D24" s="196"/>
      <c r="E24" s="197"/>
      <c r="F24" s="180"/>
      <c r="G24" s="198"/>
      <c r="H24" s="182"/>
      <c r="I24" s="198"/>
      <c r="J24" s="184"/>
      <c r="K24" s="185"/>
      <c r="L24" s="186"/>
      <c r="M24" s="187"/>
      <c r="N24" s="183"/>
      <c r="O24" s="183"/>
      <c r="P24" s="188"/>
      <c r="Q24" s="189"/>
      <c r="R24" s="188"/>
      <c r="S24" s="189"/>
      <c r="T24" s="199"/>
      <c r="U24" s="189"/>
      <c r="V24" s="199"/>
      <c r="W24" s="189"/>
      <c r="X24" s="199"/>
      <c r="Y24" s="189"/>
      <c r="Z24" s="199"/>
      <c r="AA24" s="189"/>
      <c r="AB24" s="199"/>
      <c r="AC24" s="189"/>
      <c r="AD24" s="188"/>
      <c r="AE24" s="189"/>
      <c r="AF24" s="199"/>
      <c r="AG24" s="189"/>
      <c r="AH24" s="199"/>
      <c r="AI24" s="189"/>
      <c r="AJ24" s="188"/>
      <c r="AK24" s="189"/>
      <c r="AL24" s="129"/>
      <c r="AM24" s="130"/>
      <c r="AN24" s="129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83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2"/>
      <c r="BM24" s="193"/>
      <c r="BN24" s="193"/>
      <c r="BO24" s="192"/>
      <c r="BP24" s="89"/>
    </row>
    <row r="25" spans="1:256" ht="14.25" customHeight="1" x14ac:dyDescent="0.2">
      <c r="A25" s="200">
        <f>IF(B5=0,0,COUNTA(A5:A22))</f>
        <v>18</v>
      </c>
      <c r="B25" s="201"/>
      <c r="C25" s="202"/>
      <c r="D25" s="202"/>
      <c r="E25" s="202"/>
      <c r="F25" s="180"/>
      <c r="G25" s="203"/>
      <c r="H25" s="204"/>
      <c r="I25" s="204"/>
      <c r="J25" s="204"/>
      <c r="K25" s="185"/>
      <c r="L25" s="204"/>
      <c r="M25" s="204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5"/>
      <c r="AM25" s="205"/>
      <c r="AN25" s="205"/>
      <c r="AO25" s="193"/>
      <c r="AP25" s="206"/>
      <c r="AQ25" s="206"/>
      <c r="AR25" s="193"/>
      <c r="AS25" s="193"/>
      <c r="AT25" s="193"/>
      <c r="AU25" s="193"/>
      <c r="AV25" s="193"/>
      <c r="AW25" s="193"/>
      <c r="AX25" s="193"/>
      <c r="AY25" s="206"/>
      <c r="AZ25" s="83"/>
      <c r="BA25" s="83"/>
      <c r="BB25" s="83"/>
      <c r="BC25" s="88"/>
      <c r="BD25" s="88"/>
      <c r="BE25" s="206"/>
      <c r="BF25" s="191"/>
      <c r="BG25" s="206"/>
      <c r="BH25" s="206"/>
      <c r="BI25" s="206"/>
      <c r="BJ25" s="206"/>
      <c r="BK25" s="206"/>
      <c r="BL25" s="206"/>
      <c r="BM25" s="193"/>
      <c r="BN25" s="206"/>
      <c r="BO25" s="88"/>
      <c r="BP25" s="89"/>
    </row>
    <row r="26" spans="1:256" customFormat="1" ht="14.1" customHeight="1" x14ac:dyDescent="0.25">
      <c r="A26" s="213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4"/>
      <c r="EB26" s="214"/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4"/>
      <c r="ET26" s="214"/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4"/>
      <c r="FL26" s="214"/>
      <c r="FM26" s="214"/>
      <c r="FN26" s="214"/>
      <c r="FO26" s="214"/>
      <c r="FP26" s="214"/>
      <c r="FQ26" s="214"/>
      <c r="FR26" s="214"/>
      <c r="FS26" s="214"/>
      <c r="FT26" s="214"/>
      <c r="FU26" s="214"/>
      <c r="FV26" s="214"/>
      <c r="FW26" s="214"/>
      <c r="FX26" s="214"/>
      <c r="FY26" s="214"/>
      <c r="FZ26" s="214"/>
      <c r="GA26" s="214"/>
      <c r="GB26" s="214"/>
      <c r="GC26" s="214"/>
      <c r="GD26" s="214"/>
      <c r="GE26" s="214"/>
      <c r="GF26" s="214"/>
      <c r="GG26" s="214"/>
      <c r="GH26" s="215"/>
      <c r="GI26" s="215"/>
      <c r="GJ26" s="215"/>
      <c r="GK26" s="215"/>
      <c r="GL26" s="215"/>
      <c r="GM26" s="215"/>
      <c r="GN26" s="215"/>
      <c r="GO26" s="215"/>
      <c r="GP26" s="215"/>
      <c r="GQ26" s="215"/>
      <c r="GR26" s="215"/>
      <c r="GS26" s="215"/>
      <c r="GT26" s="215"/>
      <c r="GU26" s="215"/>
      <c r="GV26" s="215"/>
      <c r="GW26" s="215"/>
      <c r="GX26" s="215"/>
      <c r="GY26" s="215"/>
      <c r="GZ26" s="215"/>
      <c r="HA26" s="215"/>
      <c r="HB26" s="215"/>
      <c r="HC26" s="215"/>
      <c r="HD26" s="215"/>
      <c r="HE26" s="215"/>
      <c r="HF26" s="215"/>
      <c r="HG26" s="215"/>
      <c r="HH26" s="215"/>
      <c r="HI26" s="215"/>
      <c r="HJ26" s="215"/>
      <c r="HK26" s="215"/>
      <c r="HL26" s="215"/>
      <c r="HM26" s="215"/>
      <c r="HN26" s="215"/>
      <c r="HO26" s="215"/>
      <c r="HP26" s="215"/>
      <c r="HQ26" s="215"/>
      <c r="HR26" s="215"/>
      <c r="HS26" s="215"/>
      <c r="HT26" s="215"/>
      <c r="HU26" s="215"/>
      <c r="HV26" s="215"/>
      <c r="HW26" s="215"/>
      <c r="HX26" s="215"/>
      <c r="HY26" s="215"/>
      <c r="HZ26" s="215"/>
      <c r="IA26" s="215"/>
      <c r="IB26" s="215"/>
      <c r="IC26" s="215"/>
      <c r="ID26" s="215"/>
      <c r="IE26" s="215"/>
      <c r="IF26" s="215"/>
      <c r="IG26" s="215"/>
      <c r="IH26" s="215"/>
      <c r="II26" s="215"/>
      <c r="IJ26" s="215"/>
      <c r="IK26" s="215"/>
      <c r="IL26" s="215"/>
      <c r="IM26" s="215"/>
      <c r="IN26" s="215"/>
      <c r="IO26" s="215"/>
      <c r="IP26" s="215"/>
      <c r="IQ26" s="215"/>
      <c r="IR26" s="215"/>
      <c r="IS26" s="215"/>
      <c r="IT26" s="215"/>
      <c r="IU26" s="215"/>
      <c r="IV26" s="215"/>
    </row>
    <row r="27" spans="1:256" customFormat="1" ht="14.1" customHeight="1" x14ac:dyDescent="0.25">
      <c r="A27" s="216"/>
      <c r="B27" s="213"/>
      <c r="C27" s="213"/>
      <c r="D27" s="213"/>
      <c r="E27" s="213"/>
      <c r="F27" s="213"/>
      <c r="G27" s="213"/>
      <c r="H27" s="217"/>
      <c r="I27" s="218"/>
      <c r="J27" s="219"/>
      <c r="K27" s="217"/>
      <c r="L27" s="218"/>
      <c r="M27" s="219"/>
      <c r="N27" s="217"/>
      <c r="O27" s="218"/>
      <c r="P27" s="219"/>
      <c r="Q27" s="217"/>
      <c r="R27" s="218"/>
      <c r="S27" s="219"/>
      <c r="T27" s="217"/>
      <c r="U27" s="218"/>
      <c r="V27" s="217"/>
      <c r="W27" s="217"/>
      <c r="X27" s="218"/>
      <c r="Y27" s="219"/>
      <c r="Z27" s="217"/>
      <c r="AA27" s="218"/>
      <c r="AB27" s="218"/>
      <c r="AC27" s="218"/>
      <c r="AD27" s="218"/>
      <c r="AE27" s="218"/>
      <c r="AF27" s="218"/>
      <c r="AG27" s="213"/>
      <c r="AH27" s="213"/>
      <c r="AI27" s="213"/>
      <c r="AJ27" s="213"/>
      <c r="AK27" s="213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  <c r="DN27" s="214"/>
      <c r="DO27" s="214"/>
      <c r="DP27" s="214"/>
      <c r="DQ27" s="214"/>
      <c r="DR27" s="214"/>
      <c r="DS27" s="214"/>
      <c r="DT27" s="214"/>
      <c r="DU27" s="214"/>
      <c r="DV27" s="214"/>
      <c r="DW27" s="214"/>
      <c r="DX27" s="214"/>
      <c r="DY27" s="214"/>
      <c r="DZ27" s="214"/>
      <c r="EA27" s="214"/>
      <c r="EB27" s="214"/>
      <c r="EC27" s="214"/>
      <c r="ED27" s="214"/>
      <c r="EE27" s="214"/>
      <c r="EF27" s="214"/>
      <c r="EG27" s="214"/>
      <c r="EH27" s="214"/>
      <c r="EI27" s="214"/>
      <c r="EJ27" s="214"/>
      <c r="EK27" s="214"/>
      <c r="EL27" s="214"/>
      <c r="EM27" s="214"/>
      <c r="EN27" s="214"/>
      <c r="EO27" s="214"/>
      <c r="EP27" s="214"/>
      <c r="EQ27" s="214"/>
      <c r="ER27" s="214"/>
      <c r="ES27" s="214"/>
      <c r="ET27" s="214"/>
      <c r="EU27" s="214"/>
      <c r="EV27" s="214"/>
      <c r="EW27" s="214"/>
      <c r="EX27" s="214"/>
      <c r="EY27" s="214"/>
      <c r="EZ27" s="214"/>
      <c r="FA27" s="214"/>
      <c r="FB27" s="214"/>
      <c r="FC27" s="214"/>
      <c r="FD27" s="214"/>
      <c r="FE27" s="214"/>
      <c r="FF27" s="214"/>
      <c r="FG27" s="214"/>
      <c r="FH27" s="214"/>
      <c r="FI27" s="214"/>
      <c r="FJ27" s="214"/>
      <c r="FK27" s="214"/>
      <c r="FL27" s="214"/>
      <c r="FM27" s="214"/>
      <c r="FN27" s="214"/>
      <c r="FO27" s="214"/>
      <c r="FP27" s="214"/>
      <c r="FQ27" s="214"/>
      <c r="FR27" s="214"/>
      <c r="FS27" s="214"/>
      <c r="FT27" s="214"/>
      <c r="FU27" s="214"/>
      <c r="FV27" s="214"/>
      <c r="FW27" s="214"/>
      <c r="FX27" s="214"/>
      <c r="FY27" s="214"/>
      <c r="FZ27" s="214"/>
      <c r="GA27" s="214"/>
      <c r="GB27" s="214"/>
      <c r="GC27" s="214"/>
      <c r="GD27" s="214"/>
      <c r="GE27" s="214"/>
      <c r="GF27" s="214"/>
      <c r="GG27" s="214"/>
      <c r="GH27" s="215"/>
      <c r="GI27" s="215"/>
      <c r="GJ27" s="215"/>
      <c r="GK27" s="215"/>
      <c r="GL27" s="215"/>
      <c r="GM27" s="215"/>
      <c r="GN27" s="215"/>
      <c r="GO27" s="215"/>
      <c r="GP27" s="215"/>
      <c r="GQ27" s="215"/>
      <c r="GR27" s="215"/>
      <c r="GS27" s="215"/>
      <c r="GT27" s="215"/>
      <c r="GU27" s="215"/>
      <c r="GV27" s="215"/>
      <c r="GW27" s="215"/>
      <c r="GX27" s="215"/>
      <c r="GY27" s="215"/>
      <c r="GZ27" s="215"/>
      <c r="HA27" s="215"/>
      <c r="HB27" s="215"/>
      <c r="HC27" s="215"/>
      <c r="HD27" s="215"/>
      <c r="HE27" s="215"/>
      <c r="HF27" s="215"/>
      <c r="HG27" s="215"/>
      <c r="HH27" s="215"/>
      <c r="HI27" s="215"/>
      <c r="HJ27" s="215"/>
      <c r="HK27" s="215"/>
      <c r="HL27" s="215"/>
      <c r="HM27" s="215"/>
      <c r="HN27" s="215"/>
      <c r="HO27" s="215"/>
      <c r="HP27" s="215"/>
      <c r="HQ27" s="215"/>
      <c r="HR27" s="215"/>
      <c r="HS27" s="215"/>
      <c r="HT27" s="215"/>
      <c r="HU27" s="215"/>
      <c r="HV27" s="215"/>
      <c r="HW27" s="215"/>
      <c r="HX27" s="215"/>
      <c r="HY27" s="215"/>
      <c r="HZ27" s="215"/>
      <c r="IA27" s="215"/>
      <c r="IB27" s="215"/>
      <c r="IC27" s="215"/>
      <c r="ID27" s="215"/>
      <c r="IE27" s="215"/>
      <c r="IF27" s="215"/>
      <c r="IG27" s="215"/>
      <c r="IH27" s="215"/>
      <c r="II27" s="215"/>
      <c r="IJ27" s="215"/>
      <c r="IK27" s="215"/>
      <c r="IL27" s="215"/>
      <c r="IM27" s="215"/>
      <c r="IN27" s="215"/>
      <c r="IO27" s="215"/>
      <c r="IP27" s="215"/>
      <c r="IQ27" s="215"/>
      <c r="IR27" s="215"/>
      <c r="IS27" s="215"/>
      <c r="IT27" s="215"/>
      <c r="IU27" s="215"/>
      <c r="IV27" s="215"/>
    </row>
    <row r="28" spans="1:256" customFormat="1" ht="14.1" customHeight="1" x14ac:dyDescent="0.25">
      <c r="A28" s="216"/>
      <c r="B28" s="213"/>
      <c r="C28" s="213"/>
      <c r="D28" s="213"/>
      <c r="E28" s="213"/>
      <c r="F28" s="213"/>
      <c r="G28" s="213"/>
      <c r="H28" s="217"/>
      <c r="I28" s="213"/>
      <c r="J28" s="219"/>
      <c r="K28" s="217"/>
      <c r="L28" s="218"/>
      <c r="M28" s="219"/>
      <c r="N28" s="217"/>
      <c r="O28" s="218"/>
      <c r="P28" s="219"/>
      <c r="Q28" s="217"/>
      <c r="R28" s="218"/>
      <c r="S28" s="219"/>
      <c r="T28" s="217"/>
      <c r="U28" s="218"/>
      <c r="V28" s="219"/>
      <c r="W28" s="217"/>
      <c r="X28" s="218"/>
      <c r="Y28" s="219"/>
      <c r="Z28" s="219"/>
      <c r="AA28" s="218"/>
      <c r="AB28" s="218"/>
      <c r="AC28" s="218"/>
      <c r="AD28" s="218"/>
      <c r="AE28" s="218"/>
      <c r="AF28" s="218"/>
      <c r="AG28" s="213"/>
      <c r="AH28" s="213"/>
      <c r="AI28" s="213"/>
      <c r="AJ28" s="213"/>
      <c r="AK28" s="213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  <c r="DN28" s="214"/>
      <c r="DO28" s="214"/>
      <c r="DP28" s="214"/>
      <c r="DQ28" s="214"/>
      <c r="DR28" s="214"/>
      <c r="DS28" s="214"/>
      <c r="DT28" s="214"/>
      <c r="DU28" s="214"/>
      <c r="DV28" s="214"/>
      <c r="DW28" s="214"/>
      <c r="DX28" s="214"/>
      <c r="DY28" s="214"/>
      <c r="DZ28" s="214"/>
      <c r="EA28" s="214"/>
      <c r="EB28" s="214"/>
      <c r="EC28" s="214"/>
      <c r="ED28" s="214"/>
      <c r="EE28" s="214"/>
      <c r="EF28" s="214"/>
      <c r="EG28" s="214"/>
      <c r="EH28" s="214"/>
      <c r="EI28" s="214"/>
      <c r="EJ28" s="214"/>
      <c r="EK28" s="214"/>
      <c r="EL28" s="214"/>
      <c r="EM28" s="214"/>
      <c r="EN28" s="214"/>
      <c r="EO28" s="214"/>
      <c r="EP28" s="214"/>
      <c r="EQ28" s="214"/>
      <c r="ER28" s="214"/>
      <c r="ES28" s="214"/>
      <c r="ET28" s="214"/>
      <c r="EU28" s="214"/>
      <c r="EV28" s="214"/>
      <c r="EW28" s="214"/>
      <c r="EX28" s="214"/>
      <c r="EY28" s="214"/>
      <c r="EZ28" s="214"/>
      <c r="FA28" s="214"/>
      <c r="FB28" s="214"/>
      <c r="FC28" s="214"/>
      <c r="FD28" s="214"/>
      <c r="FE28" s="214"/>
      <c r="FF28" s="214"/>
      <c r="FG28" s="214"/>
      <c r="FH28" s="214"/>
      <c r="FI28" s="214"/>
      <c r="FJ28" s="214"/>
      <c r="FK28" s="214"/>
      <c r="FL28" s="214"/>
      <c r="FM28" s="214"/>
      <c r="FN28" s="214"/>
      <c r="FO28" s="214"/>
      <c r="FP28" s="214"/>
      <c r="FQ28" s="214"/>
      <c r="FR28" s="214"/>
      <c r="FS28" s="214"/>
      <c r="FT28" s="214"/>
      <c r="FU28" s="214"/>
      <c r="FV28" s="214"/>
      <c r="FW28" s="214"/>
      <c r="FX28" s="214"/>
      <c r="FY28" s="214"/>
      <c r="FZ28" s="214"/>
      <c r="GA28" s="214"/>
      <c r="GB28" s="214"/>
      <c r="GC28" s="214"/>
      <c r="GD28" s="214"/>
      <c r="GE28" s="214"/>
      <c r="GF28" s="214"/>
      <c r="GG28" s="214"/>
      <c r="GH28" s="215"/>
      <c r="GI28" s="215"/>
      <c r="GJ28" s="215"/>
      <c r="GK28" s="215"/>
      <c r="GL28" s="215"/>
      <c r="GM28" s="215"/>
      <c r="GN28" s="215"/>
      <c r="GO28" s="215"/>
      <c r="GP28" s="215"/>
      <c r="GQ28" s="215"/>
      <c r="GR28" s="215"/>
      <c r="GS28" s="215"/>
      <c r="GT28" s="215"/>
      <c r="GU28" s="215"/>
      <c r="GV28" s="215"/>
      <c r="GW28" s="215"/>
      <c r="GX28" s="215"/>
      <c r="GY28" s="215"/>
      <c r="GZ28" s="215"/>
      <c r="HA28" s="215"/>
      <c r="HB28" s="215"/>
      <c r="HC28" s="215"/>
      <c r="HD28" s="215"/>
      <c r="HE28" s="215"/>
      <c r="HF28" s="215"/>
      <c r="HG28" s="215"/>
      <c r="HH28" s="215"/>
      <c r="HI28" s="215"/>
      <c r="HJ28" s="215"/>
      <c r="HK28" s="215"/>
      <c r="HL28" s="215"/>
      <c r="HM28" s="215"/>
      <c r="HN28" s="215"/>
      <c r="HO28" s="215"/>
      <c r="HP28" s="215"/>
      <c r="HQ28" s="215"/>
      <c r="HR28" s="215"/>
      <c r="HS28" s="215"/>
      <c r="HT28" s="215"/>
      <c r="HU28" s="215"/>
      <c r="HV28" s="215"/>
      <c r="HW28" s="215"/>
      <c r="HX28" s="215"/>
      <c r="HY28" s="215"/>
      <c r="HZ28" s="215"/>
      <c r="IA28" s="215"/>
      <c r="IB28" s="215"/>
      <c r="IC28" s="215"/>
      <c r="ID28" s="215"/>
      <c r="IE28" s="215"/>
      <c r="IF28" s="215"/>
      <c r="IG28" s="215"/>
      <c r="IH28" s="215"/>
      <c r="II28" s="215"/>
      <c r="IJ28" s="215"/>
      <c r="IK28" s="215"/>
      <c r="IL28" s="215"/>
      <c r="IM28" s="215"/>
      <c r="IN28" s="215"/>
      <c r="IO28" s="215"/>
      <c r="IP28" s="215"/>
      <c r="IQ28" s="215"/>
      <c r="IR28" s="215"/>
      <c r="IS28" s="215"/>
      <c r="IT28" s="215"/>
      <c r="IU28" s="215"/>
      <c r="IV28" s="215"/>
    </row>
    <row r="29" spans="1:256" customFormat="1" ht="14.1" customHeight="1" x14ac:dyDescent="0.25">
      <c r="A29" s="216"/>
      <c r="B29" s="213"/>
      <c r="C29" s="213"/>
      <c r="D29" s="213"/>
      <c r="E29" s="213"/>
      <c r="F29" s="213"/>
      <c r="G29" s="213"/>
      <c r="H29" s="217"/>
      <c r="I29" s="218"/>
      <c r="J29" s="219"/>
      <c r="K29" s="217"/>
      <c r="L29" s="218"/>
      <c r="M29" s="219"/>
      <c r="N29" s="217"/>
      <c r="O29" s="218"/>
      <c r="P29" s="219"/>
      <c r="Q29" s="217"/>
      <c r="R29" s="218"/>
      <c r="S29" s="219"/>
      <c r="T29" s="217"/>
      <c r="U29" s="218"/>
      <c r="V29" s="219"/>
      <c r="W29" s="217"/>
      <c r="X29" s="218"/>
      <c r="Y29" s="219"/>
      <c r="Z29" s="219"/>
      <c r="AA29" s="218"/>
      <c r="AB29" s="218"/>
      <c r="AC29" s="218"/>
      <c r="AD29" s="218"/>
      <c r="AE29" s="218"/>
      <c r="AF29" s="218"/>
      <c r="AG29" s="213"/>
      <c r="AH29" s="213"/>
      <c r="AI29" s="213"/>
      <c r="AJ29" s="213"/>
      <c r="AK29" s="213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  <c r="DN29" s="214"/>
      <c r="DO29" s="214"/>
      <c r="DP29" s="214"/>
      <c r="DQ29" s="214"/>
      <c r="DR29" s="214"/>
      <c r="DS29" s="214"/>
      <c r="DT29" s="214"/>
      <c r="DU29" s="214"/>
      <c r="DV29" s="214"/>
      <c r="DW29" s="214"/>
      <c r="DX29" s="214"/>
      <c r="DY29" s="214"/>
      <c r="DZ29" s="214"/>
      <c r="EA29" s="214"/>
      <c r="EB29" s="214"/>
      <c r="EC29" s="214"/>
      <c r="ED29" s="214"/>
      <c r="EE29" s="214"/>
      <c r="EF29" s="214"/>
      <c r="EG29" s="214"/>
      <c r="EH29" s="214"/>
      <c r="EI29" s="214"/>
      <c r="EJ29" s="214"/>
      <c r="EK29" s="214"/>
      <c r="EL29" s="214"/>
      <c r="EM29" s="214"/>
      <c r="EN29" s="214"/>
      <c r="EO29" s="214"/>
      <c r="EP29" s="214"/>
      <c r="EQ29" s="214"/>
      <c r="ER29" s="214"/>
      <c r="ES29" s="214"/>
      <c r="ET29" s="214"/>
      <c r="EU29" s="214"/>
      <c r="EV29" s="214"/>
      <c r="EW29" s="214"/>
      <c r="EX29" s="214"/>
      <c r="EY29" s="214"/>
      <c r="EZ29" s="214"/>
      <c r="FA29" s="214"/>
      <c r="FB29" s="214"/>
      <c r="FC29" s="214"/>
      <c r="FD29" s="214"/>
      <c r="FE29" s="214"/>
      <c r="FF29" s="214"/>
      <c r="FG29" s="214"/>
      <c r="FH29" s="214"/>
      <c r="FI29" s="214"/>
      <c r="FJ29" s="214"/>
      <c r="FK29" s="214"/>
      <c r="FL29" s="214"/>
      <c r="FM29" s="214"/>
      <c r="FN29" s="214"/>
      <c r="FO29" s="214"/>
      <c r="FP29" s="214"/>
      <c r="FQ29" s="214"/>
      <c r="FR29" s="214"/>
      <c r="FS29" s="214"/>
      <c r="FT29" s="214"/>
      <c r="FU29" s="214"/>
      <c r="FV29" s="214"/>
      <c r="FW29" s="214"/>
      <c r="FX29" s="214"/>
      <c r="FY29" s="214"/>
      <c r="FZ29" s="214"/>
      <c r="GA29" s="214"/>
      <c r="GB29" s="214"/>
      <c r="GC29" s="214"/>
      <c r="GD29" s="214"/>
      <c r="GE29" s="214"/>
      <c r="GF29" s="214"/>
      <c r="GG29" s="214"/>
      <c r="GH29" s="215"/>
      <c r="GI29" s="215"/>
      <c r="GJ29" s="215"/>
      <c r="GK29" s="215"/>
      <c r="GL29" s="215"/>
      <c r="GM29" s="215"/>
      <c r="GN29" s="215"/>
      <c r="GO29" s="215"/>
      <c r="GP29" s="215"/>
      <c r="GQ29" s="215"/>
      <c r="GR29" s="215"/>
      <c r="GS29" s="215"/>
      <c r="GT29" s="215"/>
      <c r="GU29" s="215"/>
      <c r="GV29" s="215"/>
      <c r="GW29" s="215"/>
      <c r="GX29" s="215"/>
      <c r="GY29" s="215"/>
      <c r="GZ29" s="215"/>
      <c r="HA29" s="215"/>
      <c r="HB29" s="215"/>
      <c r="HC29" s="215"/>
      <c r="HD29" s="215"/>
      <c r="HE29" s="215"/>
      <c r="HF29" s="215"/>
      <c r="HG29" s="215"/>
      <c r="HH29" s="215"/>
      <c r="HI29" s="215"/>
      <c r="HJ29" s="215"/>
      <c r="HK29" s="215"/>
      <c r="HL29" s="215"/>
      <c r="HM29" s="215"/>
      <c r="HN29" s="215"/>
      <c r="HO29" s="215"/>
      <c r="HP29" s="215"/>
      <c r="HQ29" s="215"/>
      <c r="HR29" s="215"/>
      <c r="HS29" s="215"/>
      <c r="HT29" s="215"/>
      <c r="HU29" s="215"/>
      <c r="HV29" s="215"/>
      <c r="HW29" s="215"/>
      <c r="HX29" s="215"/>
      <c r="HY29" s="215"/>
      <c r="HZ29" s="215"/>
      <c r="IA29" s="215"/>
      <c r="IB29" s="215"/>
      <c r="IC29" s="215"/>
      <c r="ID29" s="215"/>
      <c r="IE29" s="215"/>
      <c r="IF29" s="215"/>
      <c r="IG29" s="215"/>
      <c r="IH29" s="215"/>
      <c r="II29" s="215"/>
      <c r="IJ29" s="215"/>
      <c r="IK29" s="215"/>
      <c r="IL29" s="215"/>
      <c r="IM29" s="215"/>
      <c r="IN29" s="215"/>
      <c r="IO29" s="215"/>
      <c r="IP29" s="215"/>
      <c r="IQ29" s="215"/>
      <c r="IR29" s="215"/>
      <c r="IS29" s="215"/>
      <c r="IT29" s="215"/>
      <c r="IU29" s="215"/>
      <c r="IV29" s="215"/>
    </row>
    <row r="30" spans="1:256" customFormat="1" ht="15" x14ac:dyDescent="0.25">
      <c r="A30" s="216"/>
      <c r="B30" s="213"/>
      <c r="C30" s="213"/>
      <c r="D30" s="213"/>
      <c r="E30" s="213"/>
      <c r="F30" s="213"/>
      <c r="G30" s="213"/>
      <c r="H30" s="217"/>
      <c r="I30" s="218"/>
      <c r="J30" s="219"/>
      <c r="K30" s="217"/>
      <c r="L30" s="218"/>
      <c r="M30" s="219"/>
      <c r="N30" s="217"/>
      <c r="O30" s="218"/>
      <c r="P30" s="219"/>
      <c r="Q30" s="217"/>
      <c r="R30" s="218"/>
      <c r="S30" s="219"/>
      <c r="T30" s="217"/>
      <c r="U30" s="218"/>
      <c r="V30" s="219"/>
      <c r="W30" s="217"/>
      <c r="X30" s="218"/>
      <c r="Y30" s="219"/>
      <c r="Z30" s="219"/>
      <c r="AA30" s="218"/>
      <c r="AB30" s="218"/>
      <c r="AC30" s="218"/>
      <c r="AD30" s="218"/>
      <c r="AE30" s="218"/>
      <c r="AF30" s="218"/>
      <c r="AG30" s="213"/>
      <c r="AH30" s="213"/>
      <c r="AI30" s="213"/>
      <c r="AJ30" s="213"/>
      <c r="AK30" s="213"/>
      <c r="AL30" s="214"/>
      <c r="AM30" s="214"/>
      <c r="AN30" s="214"/>
      <c r="AO30" s="214"/>
    </row>
    <row r="31" spans="1:256" customFormat="1" ht="15" x14ac:dyDescent="0.25">
      <c r="A31" s="220" t="s">
        <v>237</v>
      </c>
      <c r="B31" s="220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19"/>
      <c r="N31" s="217"/>
      <c r="O31" s="218"/>
      <c r="P31" s="219"/>
      <c r="Q31" s="217"/>
      <c r="R31" s="218"/>
      <c r="S31" s="219"/>
      <c r="T31" s="217"/>
      <c r="U31" s="218"/>
      <c r="V31" s="219"/>
      <c r="W31" s="217"/>
      <c r="X31" s="218"/>
      <c r="Y31" s="219"/>
      <c r="Z31" s="217"/>
      <c r="AA31" s="218"/>
      <c r="AB31" s="218"/>
      <c r="AC31" s="218"/>
      <c r="AD31" s="218"/>
      <c r="AE31" s="218"/>
      <c r="AF31" s="218"/>
      <c r="AG31" s="213"/>
      <c r="AH31" s="213"/>
      <c r="AI31" s="213"/>
      <c r="AJ31" s="213"/>
      <c r="AK31" s="213"/>
      <c r="AL31" s="214"/>
      <c r="AM31" s="214"/>
      <c r="AN31" s="214"/>
      <c r="AO31" s="214"/>
    </row>
    <row r="32" spans="1:256" x14ac:dyDescent="0.2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91"/>
      <c r="AM32" s="91"/>
      <c r="AN32" s="91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208"/>
    </row>
    <row r="33" spans="1:68" x14ac:dyDescent="0.2">
      <c r="A33" s="83"/>
      <c r="B33" s="83"/>
      <c r="C33" s="207"/>
      <c r="D33" s="83"/>
      <c r="E33" s="83"/>
      <c r="F33" s="83"/>
      <c r="G33" s="83"/>
      <c r="H33" s="83"/>
      <c r="I33" s="83"/>
      <c r="J33" s="83"/>
      <c r="K33" s="83"/>
      <c r="L33" s="83"/>
      <c r="M33" s="207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91"/>
      <c r="AM33" s="91"/>
      <c r="AN33" s="91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208"/>
    </row>
    <row r="34" spans="1:68" x14ac:dyDescent="0.2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91"/>
      <c r="AM34" s="91"/>
      <c r="AN34" s="91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208"/>
    </row>
    <row r="35" spans="1:68" x14ac:dyDescent="0.2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91"/>
      <c r="AM35" s="91"/>
      <c r="AN35" s="91"/>
    </row>
    <row r="36" spans="1:68" x14ac:dyDescent="0.2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91"/>
      <c r="AM36" s="91"/>
      <c r="AN36" s="91"/>
    </row>
    <row r="37" spans="1:68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91"/>
      <c r="AM37" s="91"/>
      <c r="AN37" s="91"/>
    </row>
    <row r="38" spans="1:68" x14ac:dyDescent="0.2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91"/>
      <c r="AM38" s="91"/>
      <c r="AN38" s="91"/>
    </row>
    <row r="39" spans="1:68" x14ac:dyDescent="0.2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91"/>
      <c r="AM39" s="91"/>
      <c r="AN39" s="91"/>
    </row>
    <row r="40" spans="1:68" x14ac:dyDescent="0.2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91"/>
      <c r="AM40" s="91"/>
      <c r="AN40" s="91"/>
    </row>
    <row r="41" spans="1:68" x14ac:dyDescent="0.2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91"/>
      <c r="AM41" s="91"/>
      <c r="AN41" s="91"/>
    </row>
    <row r="42" spans="1:68" x14ac:dyDescent="0.2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91"/>
      <c r="AM42" s="91"/>
      <c r="AN42" s="91"/>
    </row>
    <row r="43" spans="1:68" x14ac:dyDescent="0.2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91"/>
      <c r="AM43" s="91"/>
      <c r="AN43" s="91"/>
    </row>
    <row r="44" spans="1:68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91"/>
      <c r="AM44" s="91"/>
      <c r="AN44" s="91"/>
    </row>
    <row r="45" spans="1:68" x14ac:dyDescent="0.2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91"/>
      <c r="AM45" s="91"/>
      <c r="AN45" s="91"/>
    </row>
  </sheetData>
  <protectedRanges>
    <protectedRange sqref="L5:L24" name="Diapazons4"/>
    <protectedRange sqref="P5:AK23" name="Diapazons2"/>
    <protectedRange sqref="A3 B23:D23 A25 K23:K25 L23:L24 G23 A12:B12 A22:B22 A5:B11 D5:D11 A16:B16 A15:B15 D15 A14:B14 A13:B13 D13 A18:B20 A17:B17 D17 D22 A21:B21 D21 D12 D14 D18:D20 D16 K5:L22 G5:G22" name="Diapazons1"/>
    <protectedRange sqref="Q3 J5:J24" name="Diapazons3"/>
    <protectedRange sqref="C5:C11" name="Diapazons1_6_2_1_1_1_8_5_1_1_1_1"/>
    <protectedRange sqref="C15" name="Diapazons1_6_2_1_1_1_8_5_1_1_1_1_1"/>
    <protectedRange sqref="C13" name="Diapazons1_4_1"/>
    <protectedRange sqref="C17" name="Diapazons1_5_1_1"/>
    <protectedRange sqref="C21" name="Diapazons1_5_1_2"/>
    <protectedRange sqref="C12" name="Diapazons1_1"/>
    <protectedRange sqref="C14" name="Diapazons1_1_1"/>
    <protectedRange sqref="C18:C20" name="Diapazons1_8_1_1_1"/>
    <protectedRange sqref="C16" name="Diapazons1_8_1_1_2"/>
    <protectedRange sqref="C22" name="Diapazons1_8_1_1_3"/>
    <protectedRange sqref="A1" name="Diapazons1_6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2">
    <cfRule type="expression" dxfId="169" priority="94" stopIfTrue="1">
      <formula>A5=0</formula>
    </cfRule>
  </conditionalFormatting>
  <conditionalFormatting sqref="F5:F24">
    <cfRule type="expression" dxfId="168" priority="98" stopIfTrue="1">
      <formula>A5=0</formula>
    </cfRule>
  </conditionalFormatting>
  <conditionalFormatting sqref="H5:H22">
    <cfRule type="expression" dxfId="167" priority="99" stopIfTrue="1">
      <formula>A5=0</formula>
    </cfRule>
  </conditionalFormatting>
  <conditionalFormatting sqref="P5:P22">
    <cfRule type="expression" dxfId="166" priority="100" stopIfTrue="1">
      <formula>A5=0</formula>
    </cfRule>
    <cfRule type="expression" dxfId="165" priority="101" stopIfTrue="1">
      <formula>P5=99</formula>
    </cfRule>
  </conditionalFormatting>
  <conditionalFormatting sqref="M5:M22">
    <cfRule type="expression" dxfId="164" priority="102" stopIfTrue="1">
      <formula>A5=0</formula>
    </cfRule>
  </conditionalFormatting>
  <conditionalFormatting sqref="N5:N22">
    <cfRule type="expression" dxfId="163" priority="103" stopIfTrue="1">
      <formula>A5=0</formula>
    </cfRule>
  </conditionalFormatting>
  <conditionalFormatting sqref="O5:O22">
    <cfRule type="expression" dxfId="162" priority="104" stopIfTrue="1">
      <formula>A5=0</formula>
    </cfRule>
  </conditionalFormatting>
  <conditionalFormatting sqref="Q5:Q22">
    <cfRule type="expression" dxfId="161" priority="105" stopIfTrue="1">
      <formula>A5=0</formula>
    </cfRule>
  </conditionalFormatting>
  <conditionalFormatting sqref="S5:S22">
    <cfRule type="expression" dxfId="160" priority="106" stopIfTrue="1">
      <formula>A5=0</formula>
    </cfRule>
  </conditionalFormatting>
  <conditionalFormatting sqref="U5:U22">
    <cfRule type="expression" dxfId="159" priority="107" stopIfTrue="1">
      <formula>A5=0</formula>
    </cfRule>
  </conditionalFormatting>
  <conditionalFormatting sqref="W5:W22">
    <cfRule type="expression" dxfId="158" priority="108" stopIfTrue="1">
      <formula>A5=0</formula>
    </cfRule>
  </conditionalFormatting>
  <conditionalFormatting sqref="Y5:Y22">
    <cfRule type="expression" dxfId="157" priority="109" stopIfTrue="1">
      <formula>A5=0</formula>
    </cfRule>
  </conditionalFormatting>
  <conditionalFormatting sqref="AA5:AA22">
    <cfRule type="expression" dxfId="156" priority="110" stopIfTrue="1">
      <formula>A5=0</formula>
    </cfRule>
  </conditionalFormatting>
  <conditionalFormatting sqref="B5:B22">
    <cfRule type="expression" dxfId="155" priority="111" stopIfTrue="1">
      <formula>J5=1</formula>
    </cfRule>
    <cfRule type="expression" dxfId="154" priority="112" stopIfTrue="1">
      <formula>J5=2</formula>
    </cfRule>
    <cfRule type="expression" dxfId="153" priority="113" stopIfTrue="1">
      <formula>J5=3</formula>
    </cfRule>
  </conditionalFormatting>
  <conditionalFormatting sqref="AC5:AC22">
    <cfRule type="expression" dxfId="152" priority="118" stopIfTrue="1">
      <formula>A5=0</formula>
    </cfRule>
  </conditionalFormatting>
  <conditionalFormatting sqref="AE5:AE22">
    <cfRule type="expression" dxfId="151" priority="119" stopIfTrue="1">
      <formula>A5=0</formula>
    </cfRule>
  </conditionalFormatting>
  <conditionalFormatting sqref="AG5:AG22">
    <cfRule type="expression" dxfId="150" priority="120" stopIfTrue="1">
      <formula>A5=0</formula>
    </cfRule>
  </conditionalFormatting>
  <conditionalFormatting sqref="AI5:AI22">
    <cfRule type="expression" dxfId="149" priority="121" stopIfTrue="1">
      <formula>A5=0</formula>
    </cfRule>
  </conditionalFormatting>
  <conditionalFormatting sqref="AK5:AK22">
    <cfRule type="expression" dxfId="148" priority="122" stopIfTrue="1">
      <formula>A5=0</formula>
    </cfRule>
  </conditionalFormatting>
  <conditionalFormatting sqref="I5:I22">
    <cfRule type="expression" dxfId="147" priority="123" stopIfTrue="1">
      <formula>A5=0</formula>
    </cfRule>
    <cfRule type="expression" dxfId="146" priority="124" stopIfTrue="1">
      <formula>I5&gt;150</formula>
    </cfRule>
    <cfRule type="expression" dxfId="145" priority="125" stopIfTrue="1">
      <formula>I5&lt;-150</formula>
    </cfRule>
  </conditionalFormatting>
  <conditionalFormatting sqref="R5:R22">
    <cfRule type="expression" dxfId="144" priority="126" stopIfTrue="1">
      <formula>A5=0</formula>
    </cfRule>
    <cfRule type="expression" dxfId="143" priority="127" stopIfTrue="1">
      <formula>R5=99</formula>
    </cfRule>
  </conditionalFormatting>
  <conditionalFormatting sqref="T5:T22">
    <cfRule type="expression" dxfId="142" priority="128" stopIfTrue="1">
      <formula>A5=0</formula>
    </cfRule>
    <cfRule type="expression" dxfId="141" priority="129" stopIfTrue="1">
      <formula>T5=99</formula>
    </cfRule>
  </conditionalFormatting>
  <conditionalFormatting sqref="V5:V22">
    <cfRule type="expression" dxfId="140" priority="130" stopIfTrue="1">
      <formula>A5=0</formula>
    </cfRule>
    <cfRule type="expression" dxfId="139" priority="131" stopIfTrue="1">
      <formula>V5=99</formula>
    </cfRule>
  </conditionalFormatting>
  <conditionalFormatting sqref="X5:X22">
    <cfRule type="expression" dxfId="138" priority="132" stopIfTrue="1">
      <formula>A5=0</formula>
    </cfRule>
    <cfRule type="expression" dxfId="137" priority="133" stopIfTrue="1">
      <formula>X5=99</formula>
    </cfRule>
  </conditionalFormatting>
  <conditionalFormatting sqref="Z5:Z22">
    <cfRule type="expression" dxfId="136" priority="134" stopIfTrue="1">
      <formula>A5=0</formula>
    </cfRule>
    <cfRule type="expression" dxfId="135" priority="135" stopIfTrue="1">
      <formula>Z5=99</formula>
    </cfRule>
  </conditionalFormatting>
  <conditionalFormatting sqref="AB5:AB22">
    <cfRule type="expression" dxfId="134" priority="136" stopIfTrue="1">
      <formula>A5=0</formula>
    </cfRule>
    <cfRule type="expression" dxfId="133" priority="137" stopIfTrue="1">
      <formula>AB5=99</formula>
    </cfRule>
  </conditionalFormatting>
  <conditionalFormatting sqref="AD5:AD22">
    <cfRule type="expression" dxfId="132" priority="138" stopIfTrue="1">
      <formula>A5=0</formula>
    </cfRule>
    <cfRule type="expression" dxfId="131" priority="139" stopIfTrue="1">
      <formula>AD5=99</formula>
    </cfRule>
  </conditionalFormatting>
  <conditionalFormatting sqref="AF5:AF22">
    <cfRule type="expression" dxfId="130" priority="140" stopIfTrue="1">
      <formula>A5=0</formula>
    </cfRule>
    <cfRule type="expression" dxfId="129" priority="141" stopIfTrue="1">
      <formula>AF5=99</formula>
    </cfRule>
  </conditionalFormatting>
  <conditionalFormatting sqref="AH5:AH22">
    <cfRule type="expression" dxfId="128" priority="142" stopIfTrue="1">
      <formula>A5=0</formula>
    </cfRule>
    <cfRule type="expression" dxfId="127" priority="143" stopIfTrue="1">
      <formula>AH5=99</formula>
    </cfRule>
  </conditionalFormatting>
  <conditionalFormatting sqref="AJ5:AJ22">
    <cfRule type="expression" dxfId="126" priority="144" stopIfTrue="1">
      <formula>A5=0</formula>
    </cfRule>
    <cfRule type="expression" dxfId="125" priority="145" stopIfTrue="1">
      <formula>AJ5=99</formula>
    </cfRule>
  </conditionalFormatting>
  <conditionalFormatting sqref="AO5:AO22">
    <cfRule type="expression" dxfId="124" priority="146" stopIfTrue="1">
      <formula>A5=0</formula>
    </cfRule>
  </conditionalFormatting>
  <conditionalFormatting sqref="AP5:AP22">
    <cfRule type="expression" dxfId="123" priority="147" stopIfTrue="1">
      <formula>A5=0</formula>
    </cfRule>
  </conditionalFormatting>
  <conditionalFormatting sqref="AQ5:AQ22">
    <cfRule type="expression" dxfId="122" priority="148" stopIfTrue="1">
      <formula>A5=0</formula>
    </cfRule>
  </conditionalFormatting>
  <conditionalFormatting sqref="AR5:AR22">
    <cfRule type="expression" dxfId="121" priority="149" stopIfTrue="1">
      <formula>A5=0</formula>
    </cfRule>
  </conditionalFormatting>
  <conditionalFormatting sqref="AS5:AS22">
    <cfRule type="expression" dxfId="120" priority="150" stopIfTrue="1">
      <formula>A5=0</formula>
    </cfRule>
  </conditionalFormatting>
  <conditionalFormatting sqref="AT5:AT22">
    <cfRule type="expression" dxfId="119" priority="151" stopIfTrue="1">
      <formula>A5=0</formula>
    </cfRule>
  </conditionalFormatting>
  <conditionalFormatting sqref="AU5:AU22">
    <cfRule type="expression" dxfId="118" priority="152" stopIfTrue="1">
      <formula>A5=0</formula>
    </cfRule>
  </conditionalFormatting>
  <conditionalFormatting sqref="AV5:AV22">
    <cfRule type="expression" dxfId="117" priority="153" stopIfTrue="1">
      <formula>A5=0</formula>
    </cfRule>
  </conditionalFormatting>
  <conditionalFormatting sqref="AW5:AW22">
    <cfRule type="expression" dxfId="116" priority="154" stopIfTrue="1">
      <formula>A5=0</formula>
    </cfRule>
  </conditionalFormatting>
  <conditionalFormatting sqref="AX5:AX22">
    <cfRule type="expression" dxfId="115" priority="155" stopIfTrue="1">
      <formula>A5=0</formula>
    </cfRule>
  </conditionalFormatting>
  <conditionalFormatting sqref="AY5:AY22">
    <cfRule type="expression" dxfId="114" priority="156" stopIfTrue="1">
      <formula>A5=0</formula>
    </cfRule>
  </conditionalFormatting>
  <conditionalFormatting sqref="BA5:BA22">
    <cfRule type="expression" dxfId="113" priority="157" stopIfTrue="1">
      <formula>A5=0</formula>
    </cfRule>
  </conditionalFormatting>
  <conditionalFormatting sqref="BB5:BB22">
    <cfRule type="expression" dxfId="112" priority="158" stopIfTrue="1">
      <formula>A5=0</formula>
    </cfRule>
  </conditionalFormatting>
  <conditionalFormatting sqref="BC5:BC22">
    <cfRule type="expression" dxfId="111" priority="159" stopIfTrue="1">
      <formula>A5=0</formula>
    </cfRule>
  </conditionalFormatting>
  <conditionalFormatting sqref="BD5:BD22">
    <cfRule type="expression" dxfId="110" priority="160" stopIfTrue="1">
      <formula>A5=0</formula>
    </cfRule>
  </conditionalFormatting>
  <conditionalFormatting sqref="BE5:BE22">
    <cfRule type="expression" dxfId="109" priority="161" stopIfTrue="1">
      <formula>A5=0</formula>
    </cfRule>
  </conditionalFormatting>
  <conditionalFormatting sqref="BF5:BF22">
    <cfRule type="expression" dxfId="108" priority="162" stopIfTrue="1">
      <formula>A5=0</formula>
    </cfRule>
  </conditionalFormatting>
  <conditionalFormatting sqref="BG5:BG22">
    <cfRule type="expression" dxfId="107" priority="163" stopIfTrue="1">
      <formula>A5=0</formula>
    </cfRule>
  </conditionalFormatting>
  <conditionalFormatting sqref="BH5:BH22">
    <cfRule type="expression" dxfId="106" priority="164" stopIfTrue="1">
      <formula>A5=0</formula>
    </cfRule>
  </conditionalFormatting>
  <conditionalFormatting sqref="BI5:BI22">
    <cfRule type="expression" dxfId="105" priority="165" stopIfTrue="1">
      <formula>A5=0</formula>
    </cfRule>
  </conditionalFormatting>
  <conditionalFormatting sqref="BJ5:BJ22">
    <cfRule type="expression" dxfId="104" priority="166" stopIfTrue="1">
      <formula>A5=0</formula>
    </cfRule>
  </conditionalFormatting>
  <conditionalFormatting sqref="BK5:BK22">
    <cfRule type="expression" dxfId="103" priority="167" stopIfTrue="1">
      <formula>A5=0</formula>
    </cfRule>
  </conditionalFormatting>
  <conditionalFormatting sqref="BL5:BL22">
    <cfRule type="expression" dxfId="102" priority="168" stopIfTrue="1">
      <formula>A5=0</formula>
    </cfRule>
  </conditionalFormatting>
  <conditionalFormatting sqref="BM5:BM22">
    <cfRule type="expression" dxfId="101" priority="169" stopIfTrue="1">
      <formula>A5=0</formula>
    </cfRule>
  </conditionalFormatting>
  <conditionalFormatting sqref="BN5:BN22">
    <cfRule type="expression" dxfId="100" priority="170" stopIfTrue="1">
      <formula>A5=0</formula>
    </cfRule>
  </conditionalFormatting>
  <conditionalFormatting sqref="BO5:BO22">
    <cfRule type="expression" dxfId="99" priority="171" stopIfTrue="1">
      <formula>A5=0</formula>
    </cfRule>
  </conditionalFormatting>
  <conditionalFormatting sqref="K5:K22">
    <cfRule type="expression" dxfId="98" priority="172" stopIfTrue="1">
      <formula>A5=0</formula>
    </cfRule>
  </conditionalFormatting>
  <conditionalFormatting sqref="Q3:AK3">
    <cfRule type="expression" dxfId="97" priority="97" stopIfTrue="1">
      <formula>$Q$3=0</formula>
    </cfRule>
  </conditionalFormatting>
  <conditionalFormatting sqref="J5:J22">
    <cfRule type="cellIs" dxfId="96" priority="114" stopIfTrue="1" operator="equal">
      <formula>1</formula>
    </cfRule>
    <cfRule type="cellIs" dxfId="95" priority="115" stopIfTrue="1" operator="equal">
      <formula>2</formula>
    </cfRule>
    <cfRule type="cellIs" dxfId="94" priority="116" stopIfTrue="1" operator="equal">
      <formula>3</formula>
    </cfRule>
  </conditionalFormatting>
  <conditionalFormatting sqref="H3">
    <cfRule type="cellIs" dxfId="93" priority="117" stopIfTrue="1" operator="equal">
      <formula>0</formula>
    </cfRule>
  </conditionalFormatting>
  <conditionalFormatting sqref="G27:G30">
    <cfRule type="expression" dxfId="92" priority="90" stopIfTrue="1">
      <formula>A27=0</formula>
    </cfRule>
  </conditionalFormatting>
  <conditionalFormatting sqref="H27:H30">
    <cfRule type="expression" dxfId="91" priority="89" stopIfTrue="1">
      <formula>A27=0</formula>
    </cfRule>
  </conditionalFormatting>
  <conditionalFormatting sqref="J27:J30">
    <cfRule type="expression" dxfId="90" priority="88" stopIfTrue="1">
      <formula>A27=0</formula>
    </cfRule>
  </conditionalFormatting>
  <conditionalFormatting sqref="R27:R31">
    <cfRule type="expression" dxfId="89" priority="86" stopIfTrue="1">
      <formula>A27=0</formula>
    </cfRule>
    <cfRule type="expression" dxfId="88" priority="87" stopIfTrue="1">
      <formula>R27=99</formula>
    </cfRule>
  </conditionalFormatting>
  <conditionalFormatting sqref="O27:O31 AA27:AA31">
    <cfRule type="expression" dxfId="87" priority="85" stopIfTrue="1">
      <formula>A27=0</formula>
    </cfRule>
  </conditionalFormatting>
  <conditionalFormatting sqref="P27:P31">
    <cfRule type="expression" dxfId="86" priority="84" stopIfTrue="1">
      <formula>A27=0</formula>
    </cfRule>
  </conditionalFormatting>
  <conditionalFormatting sqref="S27:S31">
    <cfRule type="expression" dxfId="85" priority="83" stopIfTrue="1">
      <formula>A27=0</formula>
    </cfRule>
  </conditionalFormatting>
  <conditionalFormatting sqref="W27:W31">
    <cfRule type="expression" dxfId="84" priority="82" stopIfTrue="1">
      <formula>A27=0</formula>
    </cfRule>
  </conditionalFormatting>
  <conditionalFormatting sqref="Y27:Y31">
    <cfRule type="expression" dxfId="83" priority="81" stopIfTrue="1">
      <formula>A27=0</formula>
    </cfRule>
  </conditionalFormatting>
  <conditionalFormatting sqref="D27:D30">
    <cfRule type="expression" dxfId="82" priority="78" stopIfTrue="1">
      <formula>L27=1</formula>
    </cfRule>
    <cfRule type="expression" dxfId="81" priority="79" stopIfTrue="1">
      <formula>L27=2</formula>
    </cfRule>
    <cfRule type="expression" dxfId="80" priority="80" stopIfTrue="1">
      <formula>L27=3</formula>
    </cfRule>
  </conditionalFormatting>
  <conditionalFormatting sqref="T27:T31">
    <cfRule type="expression" dxfId="79" priority="76" stopIfTrue="1">
      <formula>A27=0</formula>
    </cfRule>
    <cfRule type="expression" dxfId="78" priority="77" stopIfTrue="1">
      <formula>T27=99</formula>
    </cfRule>
  </conditionalFormatting>
  <conditionalFormatting sqref="V28:V31">
    <cfRule type="expression" dxfId="77" priority="74" stopIfTrue="1">
      <formula>A28=0</formula>
    </cfRule>
    <cfRule type="expression" dxfId="76" priority="75" stopIfTrue="1">
      <formula>V28=99</formula>
    </cfRule>
  </conditionalFormatting>
  <conditionalFormatting sqref="X27:X31">
    <cfRule type="expression" dxfId="75" priority="72" stopIfTrue="1">
      <formula>A27=0</formula>
    </cfRule>
    <cfRule type="expression" dxfId="74" priority="73" stopIfTrue="1">
      <formula>X27=99</formula>
    </cfRule>
  </conditionalFormatting>
  <conditionalFormatting sqref="Z28:Z31">
    <cfRule type="expression" dxfId="73" priority="70" stopIfTrue="1">
      <formula>A28=0</formula>
    </cfRule>
    <cfRule type="expression" dxfId="72" priority="71" stopIfTrue="1">
      <formula>Z28=99</formula>
    </cfRule>
  </conditionalFormatting>
  <conditionalFormatting sqref="M27:M31">
    <cfRule type="expression" dxfId="71" priority="69" stopIfTrue="1">
      <formula>A27=0</formula>
    </cfRule>
  </conditionalFormatting>
  <conditionalFormatting sqref="L27:L30">
    <cfRule type="cellIs" dxfId="70" priority="66" stopIfTrue="1" operator="equal">
      <formula>1</formula>
    </cfRule>
    <cfRule type="cellIs" dxfId="69" priority="67" stopIfTrue="1" operator="equal">
      <formula>2</formula>
    </cfRule>
    <cfRule type="cellIs" dxfId="68" priority="68" stopIfTrue="1" operator="equal">
      <formula>3</formula>
    </cfRule>
  </conditionalFormatting>
  <conditionalFormatting sqref="G27:G29">
    <cfRule type="expression" dxfId="67" priority="65" stopIfTrue="1">
      <formula>A27=0</formula>
    </cfRule>
  </conditionalFormatting>
  <conditionalFormatting sqref="H27:H30">
    <cfRule type="expression" dxfId="66" priority="64" stopIfTrue="1">
      <formula>A27=0</formula>
    </cfRule>
  </conditionalFormatting>
  <conditionalFormatting sqref="J27:J29">
    <cfRule type="expression" dxfId="65" priority="63" stopIfTrue="1">
      <formula>A27=0</formula>
    </cfRule>
  </conditionalFormatting>
  <conditionalFormatting sqref="R27:R29">
    <cfRule type="expression" dxfId="64" priority="61" stopIfTrue="1">
      <formula>A27=0</formula>
    </cfRule>
    <cfRule type="expression" dxfId="63" priority="62" stopIfTrue="1">
      <formula>R27=99</formula>
    </cfRule>
  </conditionalFormatting>
  <conditionalFormatting sqref="O27:O29">
    <cfRule type="expression" dxfId="62" priority="60" stopIfTrue="1">
      <formula>A27=0</formula>
    </cfRule>
  </conditionalFormatting>
  <conditionalFormatting sqref="P27:P29">
    <cfRule type="expression" dxfId="61" priority="59" stopIfTrue="1">
      <formula>A27=0</formula>
    </cfRule>
  </conditionalFormatting>
  <conditionalFormatting sqref="Q27:Q31">
    <cfRule type="expression" dxfId="60" priority="58" stopIfTrue="1">
      <formula>A27=0</formula>
    </cfRule>
  </conditionalFormatting>
  <conditionalFormatting sqref="S27:S29">
    <cfRule type="expression" dxfId="59" priority="57" stopIfTrue="1">
      <formula>A27=0</formula>
    </cfRule>
  </conditionalFormatting>
  <conditionalFormatting sqref="U27:U31">
    <cfRule type="expression" dxfId="58" priority="56" stopIfTrue="1">
      <formula>A27=0</formula>
    </cfRule>
  </conditionalFormatting>
  <conditionalFormatting sqref="W27:W29">
    <cfRule type="expression" dxfId="57" priority="55" stopIfTrue="1">
      <formula>A27=0</formula>
    </cfRule>
  </conditionalFormatting>
  <conditionalFormatting sqref="Y27:Y29">
    <cfRule type="expression" dxfId="56" priority="54" stopIfTrue="1">
      <formula>A27=0</formula>
    </cfRule>
  </conditionalFormatting>
  <conditionalFormatting sqref="D27:D29">
    <cfRule type="expression" dxfId="55" priority="51" stopIfTrue="1">
      <formula>L27=1</formula>
    </cfRule>
    <cfRule type="expression" dxfId="54" priority="52" stopIfTrue="1">
      <formula>L27=2</formula>
    </cfRule>
    <cfRule type="expression" dxfId="53" priority="53" stopIfTrue="1">
      <formula>L27=3</formula>
    </cfRule>
  </conditionalFormatting>
  <conditionalFormatting sqref="T27:T29">
    <cfRule type="expression" dxfId="52" priority="49" stopIfTrue="1">
      <formula>A27=0</formula>
    </cfRule>
    <cfRule type="expression" dxfId="51" priority="50" stopIfTrue="1">
      <formula>T27=99</formula>
    </cfRule>
  </conditionalFormatting>
  <conditionalFormatting sqref="V28:V29">
    <cfRule type="expression" dxfId="50" priority="47" stopIfTrue="1">
      <formula>A28=0</formula>
    </cfRule>
    <cfRule type="expression" dxfId="49" priority="48" stopIfTrue="1">
      <formula>V28=99</formula>
    </cfRule>
  </conditionalFormatting>
  <conditionalFormatting sqref="X27:X29">
    <cfRule type="expression" dxfId="48" priority="45" stopIfTrue="1">
      <formula>A27=0</formula>
    </cfRule>
    <cfRule type="expression" dxfId="47" priority="46" stopIfTrue="1">
      <formula>X27=99</formula>
    </cfRule>
  </conditionalFormatting>
  <conditionalFormatting sqref="Z28:Z29">
    <cfRule type="expression" dxfId="46" priority="43" stopIfTrue="1">
      <formula>A28=0</formula>
    </cfRule>
    <cfRule type="expression" dxfId="45" priority="44" stopIfTrue="1">
      <formula>Z28=99</formula>
    </cfRule>
  </conditionalFormatting>
  <conditionalFormatting sqref="M27:M29">
    <cfRule type="expression" dxfId="44" priority="42" stopIfTrue="1">
      <formula>A27=0</formula>
    </cfRule>
  </conditionalFormatting>
  <conditionalFormatting sqref="G27:G30">
    <cfRule type="expression" dxfId="43" priority="41" stopIfTrue="1">
      <formula>A27=0</formula>
    </cfRule>
  </conditionalFormatting>
  <conditionalFormatting sqref="H27:H30">
    <cfRule type="expression" dxfId="42" priority="40" stopIfTrue="1">
      <formula>A27=0</formula>
    </cfRule>
  </conditionalFormatting>
  <conditionalFormatting sqref="J27:J30">
    <cfRule type="expression" dxfId="41" priority="39" stopIfTrue="1">
      <formula>A27=0</formula>
    </cfRule>
  </conditionalFormatting>
  <conditionalFormatting sqref="R27:R31">
    <cfRule type="expression" dxfId="40" priority="37" stopIfTrue="1">
      <formula>A27=0</formula>
    </cfRule>
    <cfRule type="expression" dxfId="39" priority="38" stopIfTrue="1">
      <formula>R27=99</formula>
    </cfRule>
  </conditionalFormatting>
  <conditionalFormatting sqref="O27:O31">
    <cfRule type="expression" dxfId="38" priority="36" stopIfTrue="1">
      <formula>A27=0</formula>
    </cfRule>
  </conditionalFormatting>
  <conditionalFormatting sqref="P27:P31">
    <cfRule type="expression" dxfId="37" priority="35" stopIfTrue="1">
      <formula>A27=0</formula>
    </cfRule>
  </conditionalFormatting>
  <conditionalFormatting sqref="Q27:Q31">
    <cfRule type="expression" dxfId="36" priority="34" stopIfTrue="1">
      <formula>A27=0</formula>
    </cfRule>
  </conditionalFormatting>
  <conditionalFormatting sqref="S27:S31">
    <cfRule type="expression" dxfId="35" priority="33" stopIfTrue="1">
      <formula>A27=0</formula>
    </cfRule>
  </conditionalFormatting>
  <conditionalFormatting sqref="U27:U31">
    <cfRule type="expression" dxfId="34" priority="32" stopIfTrue="1">
      <formula>A27=0</formula>
    </cfRule>
  </conditionalFormatting>
  <conditionalFormatting sqref="W27:W31">
    <cfRule type="expression" dxfId="33" priority="31" stopIfTrue="1">
      <formula>A27=0</formula>
    </cfRule>
  </conditionalFormatting>
  <conditionalFormatting sqref="Y27:Y31">
    <cfRule type="expression" dxfId="32" priority="30" stopIfTrue="1">
      <formula>A27=0</formula>
    </cfRule>
  </conditionalFormatting>
  <conditionalFormatting sqref="D27:D30">
    <cfRule type="expression" dxfId="31" priority="27" stopIfTrue="1">
      <formula>L27=1</formula>
    </cfRule>
    <cfRule type="expression" dxfId="30" priority="28" stopIfTrue="1">
      <formula>L27=2</formula>
    </cfRule>
    <cfRule type="expression" dxfId="29" priority="29" stopIfTrue="1">
      <formula>L27=3</formula>
    </cfRule>
  </conditionalFormatting>
  <conditionalFormatting sqref="T27:T31">
    <cfRule type="expression" dxfId="28" priority="25" stopIfTrue="1">
      <formula>A27=0</formula>
    </cfRule>
    <cfRule type="expression" dxfId="27" priority="26" stopIfTrue="1">
      <formula>T27=99</formula>
    </cfRule>
  </conditionalFormatting>
  <conditionalFormatting sqref="V28:V31">
    <cfRule type="expression" dxfId="26" priority="23" stopIfTrue="1">
      <formula>A28=0</formula>
    </cfRule>
    <cfRule type="expression" dxfId="25" priority="24" stopIfTrue="1">
      <formula>V28=99</formula>
    </cfRule>
  </conditionalFormatting>
  <conditionalFormatting sqref="X27:X31">
    <cfRule type="expression" dxfId="24" priority="21" stopIfTrue="1">
      <formula>A27=0</formula>
    </cfRule>
    <cfRule type="expression" dxfId="23" priority="22" stopIfTrue="1">
      <formula>X27=99</formula>
    </cfRule>
  </conditionalFormatting>
  <conditionalFormatting sqref="Z28:Z31">
    <cfRule type="expression" dxfId="22" priority="19" stopIfTrue="1">
      <formula>A28=0</formula>
    </cfRule>
    <cfRule type="expression" dxfId="21" priority="20" stopIfTrue="1">
      <formula>Z28=99</formula>
    </cfRule>
  </conditionalFormatting>
  <conditionalFormatting sqref="M27:M31">
    <cfRule type="expression" dxfId="20" priority="18" stopIfTrue="1">
      <formula>A27=0</formula>
    </cfRule>
  </conditionalFormatting>
  <conditionalFormatting sqref="V28:V30 Z28:Z30">
    <cfRule type="expression" dxfId="19" priority="17" stopIfTrue="1">
      <formula>FR26=0</formula>
    </cfRule>
  </conditionalFormatting>
  <conditionalFormatting sqref="F28">
    <cfRule type="expression" dxfId="18" priority="16" stopIfTrue="1">
      <formula>A28=0</formula>
    </cfRule>
  </conditionalFormatting>
  <conditionalFormatting sqref="I28">
    <cfRule type="expression" dxfId="17" priority="15" stopIfTrue="1">
      <formula>E28=0</formula>
    </cfRule>
  </conditionalFormatting>
  <conditionalFormatting sqref="E28">
    <cfRule type="expression" dxfId="16" priority="91" stopIfTrue="1">
      <formula>FW26=0</formula>
    </cfRule>
  </conditionalFormatting>
  <conditionalFormatting sqref="AB27:AF27 AB31:AF31 AB28:AE30">
    <cfRule type="expression" dxfId="15" priority="92" stopIfTrue="1">
      <formula>Q27=0</formula>
    </cfRule>
  </conditionalFormatting>
  <conditionalFormatting sqref="AF28:AF30">
    <cfRule type="expression" dxfId="14" priority="14" stopIfTrue="1">
      <formula>U28=0</formula>
    </cfRule>
  </conditionalFormatting>
  <conditionalFormatting sqref="AP26:AR29">
    <cfRule type="expression" dxfId="13" priority="93" stopIfTrue="1">
      <formula>AB28=0</formula>
    </cfRule>
  </conditionalFormatting>
  <conditionalFormatting sqref="V27">
    <cfRule type="expression" dxfId="12" priority="12" stopIfTrue="1">
      <formula>C27=0</formula>
    </cfRule>
    <cfRule type="expression" dxfId="11" priority="13" stopIfTrue="1">
      <formula>V27=99</formula>
    </cfRule>
  </conditionalFormatting>
  <conditionalFormatting sqref="V27">
    <cfRule type="expression" dxfId="10" priority="10" stopIfTrue="1">
      <formula>C27=0</formula>
    </cfRule>
    <cfRule type="expression" dxfId="9" priority="11" stopIfTrue="1">
      <formula>V27=99</formula>
    </cfRule>
  </conditionalFormatting>
  <conditionalFormatting sqref="V27">
    <cfRule type="expression" dxfId="8" priority="8" stopIfTrue="1">
      <formula>C27=0</formula>
    </cfRule>
    <cfRule type="expression" dxfId="7" priority="9" stopIfTrue="1">
      <formula>V27=99</formula>
    </cfRule>
  </conditionalFormatting>
  <conditionalFormatting sqref="Z27">
    <cfRule type="expression" dxfId="6" priority="6" stopIfTrue="1">
      <formula>G27=0</formula>
    </cfRule>
    <cfRule type="expression" dxfId="5" priority="7" stopIfTrue="1">
      <formula>Z27=99</formula>
    </cfRule>
  </conditionalFormatting>
  <conditionalFormatting sqref="Z27">
    <cfRule type="expression" dxfId="4" priority="4" stopIfTrue="1">
      <formula>G27=0</formula>
    </cfRule>
    <cfRule type="expression" dxfId="3" priority="5" stopIfTrue="1">
      <formula>Z27=99</formula>
    </cfRule>
  </conditionalFormatting>
  <conditionalFormatting sqref="Z27">
    <cfRule type="expression" dxfId="2" priority="2" stopIfTrue="1">
      <formula>G27=0</formula>
    </cfRule>
    <cfRule type="expression" dxfId="1" priority="3" stopIfTrue="1">
      <formula>Z27=99</formula>
    </cfRule>
  </conditionalFormatting>
  <conditionalFormatting sqref="AL26:AO31">
    <cfRule type="expression" dxfId="0" priority="1" stopIfTrue="1">
      <formula>X28=0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dalībnieki</vt:lpstr>
      <vt:lpstr>kopvērtējums</vt:lpstr>
      <vt:lpstr>-=TABULA=-</vt:lpstr>
      <vt:lpstr>'-=TABULA=-'!Print_Area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2026-01-11T09:34:40Z</cp:lastPrinted>
  <dcterms:created xsi:type="dcterms:W3CDTF">2026-01-05T17:34:53Z</dcterms:created>
  <dcterms:modified xsi:type="dcterms:W3CDTF">2026-01-13T14:58:18Z</dcterms:modified>
</cp:coreProperties>
</file>