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O:\Iepirkumu nodaļa\2026\2026__Cenu aptaujas\2026_GAIDA_Telpu pārplānošana 1. un 2. stāvā kabinetiem\"/>
    </mc:Choice>
  </mc:AlternateContent>
  <xr:revisionPtr revIDLastSave="0" documentId="13_ncr:1_{8F189CFB-B5BC-4CCA-9846-7F370B42112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Buvniecibas koptame" sheetId="1" r:id="rId1"/>
    <sheet name="Kopsavilkums" sheetId="2" r:id="rId2"/>
    <sheet name="Projekts" sheetId="6" r:id="rId3"/>
    <sheet name="Lokālā tāme" sheetId="3" r:id="rId4"/>
    <sheet name="Plāni" sheetId="4" state="hidden" r:id="rId5"/>
    <sheet name="Plani+" sheetId="5" state="hidden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3" i="3" l="1"/>
  <c r="K33" i="3"/>
  <c r="L33" i="3"/>
  <c r="D29" i="3"/>
  <c r="D30" i="3" s="1"/>
  <c r="D32" i="3" s="1"/>
  <c r="B4" i="6"/>
  <c r="A4" i="6"/>
  <c r="B3" i="6"/>
  <c r="A3" i="6"/>
  <c r="M20" i="3"/>
  <c r="K20" i="3"/>
  <c r="L20" i="3"/>
  <c r="M19" i="3"/>
  <c r="K19" i="3"/>
  <c r="L19" i="3"/>
  <c r="N33" i="3" l="1"/>
  <c r="O33" i="3" s="1"/>
  <c r="J13" i="3"/>
  <c r="L9" i="6"/>
  <c r="M10" i="6"/>
  <c r="N9" i="6"/>
  <c r="M9" i="6"/>
  <c r="K9" i="6"/>
  <c r="J9" i="6"/>
  <c r="J10" i="6"/>
  <c r="N20" i="3"/>
  <c r="O20" i="3" s="1"/>
  <c r="N19" i="3"/>
  <c r="O19" i="3" s="1"/>
  <c r="M45" i="3"/>
  <c r="K45" i="3"/>
  <c r="M44" i="3"/>
  <c r="K44" i="3"/>
  <c r="M42" i="3"/>
  <c r="K42" i="3"/>
  <c r="M41" i="3"/>
  <c r="K41" i="3"/>
  <c r="M39" i="3"/>
  <c r="K39" i="3"/>
  <c r="M38" i="3"/>
  <c r="K38" i="3"/>
  <c r="M37" i="3"/>
  <c r="K37" i="3"/>
  <c r="M36" i="3"/>
  <c r="K36" i="3"/>
  <c r="M35" i="3"/>
  <c r="K35" i="3"/>
  <c r="M31" i="3"/>
  <c r="K31" i="3"/>
  <c r="M30" i="3"/>
  <c r="M26" i="3"/>
  <c r="K26" i="3"/>
  <c r="M25" i="3"/>
  <c r="K25" i="3"/>
  <c r="M23" i="3"/>
  <c r="K23" i="3"/>
  <c r="M22" i="3"/>
  <c r="K22" i="3"/>
  <c r="M18" i="3"/>
  <c r="K18" i="3"/>
  <c r="M17" i="3"/>
  <c r="K17" i="3"/>
  <c r="M16" i="3"/>
  <c r="K16" i="3"/>
  <c r="M15" i="3"/>
  <c r="K15" i="3"/>
  <c r="D10" i="3"/>
  <c r="B4" i="3"/>
  <c r="A4" i="3"/>
  <c r="B3" i="3"/>
  <c r="A3" i="3"/>
  <c r="B12" i="2"/>
  <c r="A6" i="2"/>
  <c r="A5" i="2"/>
  <c r="B4" i="2"/>
  <c r="A4" i="2"/>
  <c r="B3" i="2"/>
  <c r="A3" i="2"/>
  <c r="J33" i="3" l="1"/>
  <c r="L10" i="6"/>
  <c r="K10" i="6"/>
  <c r="O9" i="6"/>
  <c r="N10" i="6"/>
  <c r="J20" i="3"/>
  <c r="M10" i="3"/>
  <c r="D11" i="3"/>
  <c r="D12" i="3" s="1"/>
  <c r="L41" i="3"/>
  <c r="N41" i="3"/>
  <c r="L45" i="3"/>
  <c r="N45" i="3"/>
  <c r="L44" i="3"/>
  <c r="N44" i="3"/>
  <c r="L42" i="3"/>
  <c r="N42" i="3"/>
  <c r="L36" i="3"/>
  <c r="N36" i="3"/>
  <c r="L39" i="3"/>
  <c r="N39" i="3"/>
  <c r="N35" i="3"/>
  <c r="L37" i="3"/>
  <c r="N37" i="3"/>
  <c r="L38" i="3"/>
  <c r="N38" i="3"/>
  <c r="J29" i="3"/>
  <c r="J32" i="3"/>
  <c r="J30" i="3"/>
  <c r="L31" i="3"/>
  <c r="N31" i="3"/>
  <c r="L25" i="3"/>
  <c r="N25" i="3"/>
  <c r="L26" i="3"/>
  <c r="N26" i="3"/>
  <c r="N23" i="3"/>
  <c r="L22" i="3"/>
  <c r="N22" i="3"/>
  <c r="L16" i="3"/>
  <c r="N16" i="3"/>
  <c r="L17" i="3"/>
  <c r="N17" i="3"/>
  <c r="L15" i="3"/>
  <c r="N15" i="3"/>
  <c r="N18" i="3"/>
  <c r="J19" i="3"/>
  <c r="J11" i="3"/>
  <c r="J12" i="3"/>
  <c r="J10" i="3"/>
  <c r="L18" i="3"/>
  <c r="K29" i="3"/>
  <c r="L29" i="3"/>
  <c r="L23" i="3"/>
  <c r="M29" i="3"/>
  <c r="K10" i="3"/>
  <c r="L10" i="3"/>
  <c r="K30" i="3"/>
  <c r="L35" i="3"/>
  <c r="L30" i="3"/>
  <c r="L13" i="3" l="1"/>
  <c r="K13" i="3"/>
  <c r="N13" i="3"/>
  <c r="M13" i="3"/>
  <c r="O10" i="6"/>
  <c r="N11" i="6"/>
  <c r="F11" i="2" s="1"/>
  <c r="K11" i="6"/>
  <c r="G11" i="2" s="1"/>
  <c r="L11" i="6"/>
  <c r="D11" i="2" s="1"/>
  <c r="M11" i="6"/>
  <c r="E11" i="2" s="1"/>
  <c r="L11" i="3"/>
  <c r="O39" i="3"/>
  <c r="J39" i="3"/>
  <c r="J41" i="3"/>
  <c r="O42" i="3"/>
  <c r="J44" i="3"/>
  <c r="O44" i="3"/>
  <c r="J45" i="3"/>
  <c r="O45" i="3"/>
  <c r="J37" i="3"/>
  <c r="O38" i="3"/>
  <c r="J26" i="3"/>
  <c r="N30" i="3"/>
  <c r="O30" i="3" s="1"/>
  <c r="J42" i="3"/>
  <c r="O41" i="3"/>
  <c r="O23" i="3"/>
  <c r="O26" i="3"/>
  <c r="O36" i="3"/>
  <c r="O22" i="3"/>
  <c r="J31" i="3"/>
  <c r="O37" i="3"/>
  <c r="J16" i="3"/>
  <c r="J38" i="3"/>
  <c r="J36" i="3"/>
  <c r="O35" i="3"/>
  <c r="N29" i="3"/>
  <c r="O29" i="3" s="1"/>
  <c r="O25" i="3"/>
  <c r="O31" i="3"/>
  <c r="J35" i="3"/>
  <c r="O16" i="3"/>
  <c r="J22" i="3"/>
  <c r="O17" i="3"/>
  <c r="O15" i="3"/>
  <c r="O18" i="3"/>
  <c r="J25" i="3"/>
  <c r="J17" i="3"/>
  <c r="J23" i="3"/>
  <c r="J18" i="3"/>
  <c r="J15" i="3"/>
  <c r="N10" i="3"/>
  <c r="O10" i="3" s="1"/>
  <c r="K11" i="3"/>
  <c r="M11" i="3"/>
  <c r="N11" i="3"/>
  <c r="N32" i="3"/>
  <c r="M32" i="3"/>
  <c r="L32" i="3"/>
  <c r="K32" i="3"/>
  <c r="O13" i="3" l="1"/>
  <c r="O11" i="6"/>
  <c r="O12" i="6" s="1"/>
  <c r="C11" i="2" s="1"/>
  <c r="O11" i="3"/>
  <c r="L12" i="3"/>
  <c r="N12" i="3"/>
  <c r="N46" i="3" s="1"/>
  <c r="F12" i="2" s="1"/>
  <c r="K12" i="3"/>
  <c r="K46" i="3" s="1"/>
  <c r="G12" i="2" s="1"/>
  <c r="M12" i="3"/>
  <c r="M46" i="3" s="1"/>
  <c r="E12" i="2" s="1"/>
  <c r="O32" i="3"/>
  <c r="O12" i="3" l="1"/>
  <c r="O46" i="3" s="1"/>
  <c r="L46" i="3"/>
  <c r="D12" i="2" s="1"/>
  <c r="O47" i="3" l="1"/>
  <c r="C7" i="2" s="1"/>
  <c r="C12" i="2" l="1"/>
  <c r="C13" i="2" l="1"/>
  <c r="C14" i="2" s="1"/>
  <c r="C15" i="2" l="1"/>
  <c r="C16" i="2" s="1"/>
  <c r="C10" i="1" s="1"/>
  <c r="C11" i="1" s="1"/>
  <c r="C12" i="1" s="1"/>
  <c r="C13" i="1" s="1"/>
</calcChain>
</file>

<file path=xl/sharedStrings.xml><?xml version="1.0" encoding="utf-8"?>
<sst xmlns="http://schemas.openxmlformats.org/spreadsheetml/2006/main" count="147" uniqueCount="78">
  <si>
    <t>Būvniecības koptāme</t>
  </si>
  <si>
    <t xml:space="preserve">Objekta nosaukums: </t>
  </si>
  <si>
    <t>Telpu pārplānošana 1. un 2. stāvā kabinetiem</t>
  </si>
  <si>
    <t xml:space="preserve">Objekta adrese: </t>
  </si>
  <si>
    <t xml:space="preserve"> Institūta iela 1A, Ulbroka, Stopiņu pagasts, Ropažu novads</t>
  </si>
  <si>
    <t>Būvuzņēmējs</t>
  </si>
  <si>
    <t>Vienotais reģ. nr.</t>
  </si>
  <si>
    <t>Tāme sastādīta</t>
  </si>
  <si>
    <t xml:space="preserve">2026. gada </t>
  </si>
  <si>
    <t>Nr.p.k.</t>
  </si>
  <si>
    <t>Objekta nosaukums</t>
  </si>
  <si>
    <t>Objekta izmaksas (euro)</t>
  </si>
  <si>
    <t>Kopā</t>
  </si>
  <si>
    <t>PVN (21%)</t>
  </si>
  <si>
    <t>Kopējās būvniecības izmaksas</t>
  </si>
  <si>
    <t>Kopsavilkums</t>
  </si>
  <si>
    <t>Par kopējo summu, (euro)</t>
  </si>
  <si>
    <t>2026. gada</t>
  </si>
  <si>
    <t>Būvdarbu veids</t>
  </si>
  <si>
    <t>Tāmes izmaksas (euro)</t>
  </si>
  <si>
    <t>Darba alga (euro)</t>
  </si>
  <si>
    <t>Būvistrādājumi (euro)</t>
  </si>
  <si>
    <t>Mehānismi (euro)</t>
  </si>
  <si>
    <t>Darbietilpība (c/h)</t>
  </si>
  <si>
    <t>Kopā:</t>
  </si>
  <si>
    <t>Pavisam kopā (bez PVN)</t>
  </si>
  <si>
    <t>Tāme sastādīta 2026. gada tirgus cenās, pamatojoties uz objekta apsekošanu</t>
  </si>
  <si>
    <t>Darbu nosaukums</t>
  </si>
  <si>
    <t>Mērvienība</t>
  </si>
  <si>
    <t>Daudzums</t>
  </si>
  <si>
    <t>Laika norma c/h</t>
  </si>
  <si>
    <t>Darba samaksas likme EUR/h</t>
  </si>
  <si>
    <t>Darba alga EUR</t>
  </si>
  <si>
    <t>Būvistrādājumi EUR</t>
  </si>
  <si>
    <t>Mehānismi EUR</t>
  </si>
  <si>
    <t>Kopā EUR (vienībai)</t>
  </si>
  <si>
    <t>Darbietilpība c/h</t>
  </si>
  <si>
    <t>Kopā EUR</t>
  </si>
  <si>
    <t>1. stāvs</t>
  </si>
  <si>
    <t>Sienu pārbūve</t>
  </si>
  <si>
    <t>m2</t>
  </si>
  <si>
    <t>Jaunu starpsienu izbūve no ģipškartonam (dubultā apšuvums) t. sk vecās durvju ailes aiztaisīšana</t>
  </si>
  <si>
    <t>Apdare t. sk. pārvietoto durvju vietā</t>
  </si>
  <si>
    <t>Durvis, griesti, grīda u. c. apdares elementi</t>
  </si>
  <si>
    <t>Durvju saudzīga demontāža un montāža jaunajā sienā, saglabājot furnitūru un noseglīstes</t>
  </si>
  <si>
    <t>gab.</t>
  </si>
  <si>
    <t>Kājlīstu demontāža un atpakaļmontāža, pārkrāsojot</t>
  </si>
  <si>
    <t>m</t>
  </si>
  <si>
    <t>Linoleja ielaiduma izveide demontētās sienas vietā</t>
  </si>
  <si>
    <t>Griestu atjaunošana demontētās sienas zonā</t>
  </si>
  <si>
    <t>Elektromontāža un vājstrāvas</t>
  </si>
  <si>
    <t>Elektrības izmaiņas atbilstoši plānojumam, rozešu un slēdžu paŗvietošana, gaismekļu pārvienošana un izvietojuma izmaiņas</t>
  </si>
  <si>
    <t>kompl.</t>
  </si>
  <si>
    <t>Vājstrāvas izmaiņas atbilstoši plānojumam, trauksmes devēju pārvietošana, papildināšanas</t>
  </si>
  <si>
    <t>Citi darbi</t>
  </si>
  <si>
    <t>Telpu sakopšana pēc darbu veikšanas</t>
  </si>
  <si>
    <t>Telpu nosegšana un atsevišķu noslēgtu telpu izveide no plēves</t>
  </si>
  <si>
    <t>2. stāvs</t>
  </si>
  <si>
    <t>Ailes izveide nesošajā sienā</t>
  </si>
  <si>
    <t>Jaunu durvju izgatavošana un montāža jaunajā sienā ar furnitūru un noseglīstēm</t>
  </si>
  <si>
    <t>Jaunu kājlīstu montāža atbilstošā tonī</t>
  </si>
  <si>
    <t>Telpu nosegšana un atsevišķu noslēgtu zonu izveide no plēves</t>
  </si>
  <si>
    <t>Tiešās izmaksas kopā, t.sk. darba devēja sociālais nodoklis (23.59%)</t>
  </si>
  <si>
    <t>Tiešās izmaksas kopā</t>
  </si>
  <si>
    <t>Starpsienu demontāža (ģipškartonam/vieglās konstrukcijas), būvgružu utilizācija, vati, ja iespējams izmantot atkārtoti</t>
  </si>
  <si>
    <t>Virsizdevumi (12%)</t>
  </si>
  <si>
    <t>Būvuzņēmēja peļņa (7%)</t>
  </si>
  <si>
    <t>Projekta izstrāde, saskaņošana BIS</t>
  </si>
  <si>
    <t>Lokālā tāme 1</t>
  </si>
  <si>
    <t>Lokālā tāme 2</t>
  </si>
  <si>
    <t>Būvdarbi</t>
  </si>
  <si>
    <t>Projektēšana</t>
  </si>
  <si>
    <t>Projekta izstrāde, lietas izveide BIS</t>
  </si>
  <si>
    <t>Projekta AR daļas un BK daļas izstrāde</t>
  </si>
  <si>
    <t>Datu ievade BIS un saskaņošana</t>
  </si>
  <si>
    <t>Apdare t. sk. pārvietoto durvju vietā un nojaukto sienu vietā</t>
  </si>
  <si>
    <t>Sienu pārkrāsošana sienas plaknē, kas skarta būvdarbu laikā</t>
  </si>
  <si>
    <t>Pielikums Nr.3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</si>
</sst>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</font>
    <font>
      <sz val="10"/>
      <name val="Arial"/>
      <family val="2"/>
      <charset val="186"/>
    </font>
    <font>
      <sz val="11"/>
      <color theme="1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sz val="11"/>
      <color rgb="FF242424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0" applyFont="1"/>
    <xf numFmtId="0" fontId="4" fillId="0" borderId="0" xfId="1" applyFont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right"/>
    </xf>
    <xf numFmtId="0" fontId="4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2" fontId="2" fillId="0" borderId="1" xfId="0" applyNumberFormat="1" applyFont="1" applyBorder="1"/>
    <xf numFmtId="2" fontId="3" fillId="0" borderId="1" xfId="0" applyNumberFormat="1" applyFont="1" applyBorder="1"/>
    <xf numFmtId="2" fontId="6" fillId="0" borderId="1" xfId="0" applyNumberFormat="1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2" borderId="2" xfId="0" applyFont="1" applyFill="1" applyBorder="1"/>
    <xf numFmtId="0" fontId="8" fillId="0" borderId="2" xfId="0" applyFont="1" applyBorder="1"/>
    <xf numFmtId="0" fontId="8" fillId="0" borderId="3" xfId="0" applyFont="1" applyBorder="1"/>
    <xf numFmtId="0" fontId="7" fillId="0" borderId="4" xfId="0" applyFont="1" applyBorder="1" applyAlignment="1">
      <alignment horizontal="right"/>
    </xf>
    <xf numFmtId="2" fontId="7" fillId="0" borderId="4" xfId="0" applyNumberFormat="1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9" fillId="0" borderId="1" xfId="0" applyFont="1" applyBorder="1" applyAlignment="1">
      <alignment horizontal="right"/>
    </xf>
    <xf numFmtId="2" fontId="9" fillId="0" borderId="1" xfId="0" applyNumberFormat="1" applyFont="1" applyBorder="1"/>
    <xf numFmtId="0" fontId="8" fillId="0" borderId="1" xfId="0" applyFont="1" applyBorder="1"/>
    <xf numFmtId="0" fontId="8" fillId="0" borderId="7" xfId="0" applyFont="1" applyBorder="1"/>
    <xf numFmtId="0" fontId="8" fillId="0" borderId="8" xfId="0" applyFont="1" applyBorder="1"/>
    <xf numFmtId="0" fontId="7" fillId="0" borderId="9" xfId="0" applyFont="1" applyBorder="1" applyAlignment="1">
      <alignment horizontal="right"/>
    </xf>
    <xf numFmtId="2" fontId="7" fillId="0" borderId="9" xfId="0" applyNumberFormat="1" applyFont="1" applyBorder="1"/>
    <xf numFmtId="0" fontId="8" fillId="0" borderId="9" xfId="0" applyFont="1" applyBorder="1"/>
    <xf numFmtId="0" fontId="8" fillId="0" borderId="10" xfId="0" applyFont="1" applyBorder="1"/>
    <xf numFmtId="0" fontId="2" fillId="3" borderId="0" xfId="0" applyFont="1" applyFill="1"/>
    <xf numFmtId="0" fontId="3" fillId="3" borderId="0" xfId="0" applyFont="1" applyFill="1" applyAlignment="1">
      <alignment horizontal="left"/>
    </xf>
    <xf numFmtId="0" fontId="6" fillId="3" borderId="0" xfId="0" applyFont="1" applyFill="1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/>
    <xf numFmtId="2" fontId="4" fillId="3" borderId="1" xfId="0" applyNumberFormat="1" applyFont="1" applyFill="1" applyBorder="1"/>
    <xf numFmtId="0" fontId="4" fillId="3" borderId="7" xfId="0" applyFont="1" applyFill="1" applyBorder="1"/>
    <xf numFmtId="0" fontId="3" fillId="3" borderId="1" xfId="0" applyFont="1" applyFill="1" applyBorder="1"/>
    <xf numFmtId="0" fontId="2" fillId="3" borderId="9" xfId="0" applyFont="1" applyFill="1" applyBorder="1"/>
    <xf numFmtId="0" fontId="3" fillId="3" borderId="10" xfId="0" applyFont="1" applyFill="1" applyBorder="1"/>
    <xf numFmtId="0" fontId="3" fillId="3" borderId="0" xfId="0" applyFont="1" applyFill="1" applyAlignment="1">
      <alignment horizontal="center"/>
    </xf>
    <xf numFmtId="0" fontId="2" fillId="3" borderId="6" xfId="0" applyFont="1" applyFill="1" applyBorder="1"/>
    <xf numFmtId="0" fontId="3" fillId="3" borderId="1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2" fontId="3" fillId="3" borderId="1" xfId="0" applyNumberFormat="1" applyFont="1" applyFill="1" applyBorder="1" applyAlignment="1">
      <alignment vertical="center"/>
    </xf>
    <xf numFmtId="2" fontId="3" fillId="3" borderId="1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6" xfId="0" applyFont="1" applyFill="1" applyBorder="1"/>
    <xf numFmtId="0" fontId="3" fillId="3" borderId="8" xfId="0" applyFont="1" applyFill="1" applyBorder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 10" xfId="1" xr:uid="{00000000-0005-0000-0000-000006000000}"/>
    <cellStyle name="Parasts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24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360</xdr:rowOff>
    </xdr:from>
    <xdr:to>
      <xdr:col>22</xdr:col>
      <xdr:colOff>475920</xdr:colOff>
      <xdr:row>56</xdr:row>
      <xdr:rowOff>23760</xdr:rowOff>
    </xdr:to>
    <xdr:pic>
      <xdr:nvPicPr>
        <xdr:cNvPr id="2" name="Attēls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2888" t="16035" r="23405" b="-57"/>
        <a:stretch/>
      </xdr:blipFill>
      <xdr:spPr>
        <a:xfrm rot="16200000">
          <a:off x="1618920" y="-1618560"/>
          <a:ext cx="10691280" cy="13929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24</xdr:col>
      <xdr:colOff>119160</xdr:colOff>
      <xdr:row>0</xdr:row>
      <xdr:rowOff>360</xdr:rowOff>
    </xdr:from>
    <xdr:to>
      <xdr:col>50</xdr:col>
      <xdr:colOff>71280</xdr:colOff>
      <xdr:row>59</xdr:row>
      <xdr:rowOff>142920</xdr:rowOff>
    </xdr:to>
    <xdr:pic>
      <xdr:nvPicPr>
        <xdr:cNvPr id="3" name="Attēls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rcRect l="6664" t="15392" r="14871" b="314"/>
        <a:stretch/>
      </xdr:blipFill>
      <xdr:spPr>
        <a:xfrm rot="16200000">
          <a:off x="17029800" y="-2234160"/>
          <a:ext cx="11382120" cy="15851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121442</xdr:rowOff>
    </xdr:from>
    <xdr:to>
      <xdr:col>14</xdr:col>
      <xdr:colOff>532247</xdr:colOff>
      <xdr:row>55</xdr:row>
      <xdr:rowOff>133350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18CCBD89-8739-F5A7-596E-D5F464A0E2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995" t="6580" r="15992" b="7669"/>
        <a:stretch>
          <a:fillRect/>
        </a:stretch>
      </xdr:blipFill>
      <xdr:spPr>
        <a:xfrm rot="16200000">
          <a:off x="2431870" y="3976072"/>
          <a:ext cx="4202908" cy="906664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14</xdr:col>
      <xdr:colOff>552453</xdr:colOff>
      <xdr:row>21</xdr:row>
      <xdr:rowOff>110101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8DB2D21C-C220-7218-2E89-ABB9ACB76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673" t="5491" r="22007" b="7759"/>
        <a:stretch>
          <a:fillRect/>
        </a:stretch>
      </xdr:blipFill>
      <xdr:spPr>
        <a:xfrm rot="16200000">
          <a:off x="2488127" y="-2488125"/>
          <a:ext cx="4110600" cy="9086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Normal="100" workbookViewId="0">
      <selection activeCell="A2" sqref="A2:E2"/>
    </sheetView>
  </sheetViews>
  <sheetFormatPr defaultColWidth="8.6640625" defaultRowHeight="13.8" x14ac:dyDescent="0.25"/>
  <cols>
    <col min="1" max="1" width="23.5546875" style="1" customWidth="1"/>
    <col min="2" max="2" width="54" style="1" customWidth="1"/>
    <col min="3" max="3" width="23.109375" style="1" customWidth="1"/>
    <col min="4" max="16384" width="8.6640625" style="1"/>
  </cols>
  <sheetData>
    <row r="1" spans="1:5" x14ac:dyDescent="0.25">
      <c r="C1" s="1" t="s">
        <v>77</v>
      </c>
    </row>
    <row r="2" spans="1:5" ht="15" customHeight="1" x14ac:dyDescent="0.25">
      <c r="A2" s="60" t="s">
        <v>0</v>
      </c>
      <c r="B2" s="60"/>
      <c r="C2" s="60"/>
      <c r="D2" s="60"/>
      <c r="E2" s="60"/>
    </row>
    <row r="3" spans="1:5" ht="15" customHeight="1" x14ac:dyDescent="0.25">
      <c r="A3" s="60"/>
      <c r="B3" s="60"/>
      <c r="C3" s="60"/>
      <c r="D3" s="56"/>
      <c r="E3" s="56"/>
    </row>
    <row r="4" spans="1:5" x14ac:dyDescent="0.25">
      <c r="A4" s="2" t="s">
        <v>1</v>
      </c>
      <c r="B4" s="1" t="s">
        <v>2</v>
      </c>
    </row>
    <row r="5" spans="1:5" x14ac:dyDescent="0.25">
      <c r="A5" s="2" t="s">
        <v>3</v>
      </c>
      <c r="B5" s="3" t="s">
        <v>4</v>
      </c>
    </row>
    <row r="6" spans="1:5" x14ac:dyDescent="0.25">
      <c r="A6" s="2" t="s">
        <v>5</v>
      </c>
    </row>
    <row r="7" spans="1:5" x14ac:dyDescent="0.25">
      <c r="A7" s="2" t="s">
        <v>6</v>
      </c>
    </row>
    <row r="8" spans="1:5" x14ac:dyDescent="0.25">
      <c r="B8" s="4" t="s">
        <v>7</v>
      </c>
      <c r="C8" s="1" t="s">
        <v>8</v>
      </c>
    </row>
    <row r="9" spans="1:5" x14ac:dyDescent="0.25">
      <c r="A9" s="5" t="s">
        <v>9</v>
      </c>
      <c r="B9" s="5" t="s">
        <v>10</v>
      </c>
      <c r="C9" s="5" t="s">
        <v>11</v>
      </c>
    </row>
    <row r="10" spans="1:5" x14ac:dyDescent="0.25">
      <c r="A10" s="6">
        <v>1</v>
      </c>
      <c r="B10" s="6" t="s">
        <v>2</v>
      </c>
      <c r="C10" s="9">
        <f>Kopsavilkums!C16</f>
        <v>0</v>
      </c>
    </row>
    <row r="11" spans="1:5" ht="15" customHeight="1" x14ac:dyDescent="0.25">
      <c r="A11" s="6"/>
      <c r="B11" s="7" t="s">
        <v>12</v>
      </c>
      <c r="C11" s="10">
        <f>C10</f>
        <v>0</v>
      </c>
    </row>
    <row r="12" spans="1:5" ht="15" customHeight="1" x14ac:dyDescent="0.25">
      <c r="A12" s="6"/>
      <c r="B12" s="8" t="s">
        <v>13</v>
      </c>
      <c r="C12" s="11">
        <f>C11*0.21</f>
        <v>0</v>
      </c>
    </row>
    <row r="13" spans="1:5" ht="15" customHeight="1" x14ac:dyDescent="0.25">
      <c r="A13" s="6"/>
      <c r="B13" s="7" t="s">
        <v>14</v>
      </c>
      <c r="C13" s="10">
        <f>C11+C12</f>
        <v>0</v>
      </c>
    </row>
  </sheetData>
  <mergeCells count="2">
    <mergeCell ref="A2:E2"/>
    <mergeCell ref="A3:C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zoomScaleNormal="100" workbookViewId="0">
      <selection activeCell="E17" sqref="E17"/>
    </sheetView>
  </sheetViews>
  <sheetFormatPr defaultColWidth="8.6640625" defaultRowHeight="13.2" x14ac:dyDescent="0.25"/>
  <cols>
    <col min="1" max="1" width="19" style="12" bestFit="1" customWidth="1"/>
    <col min="2" max="2" width="51.5546875" style="12" bestFit="1" customWidth="1"/>
    <col min="3" max="3" width="16" style="12" bestFit="1" customWidth="1"/>
    <col min="4" max="4" width="11" style="12" bestFit="1" customWidth="1"/>
    <col min="5" max="5" width="14.6640625" style="12" bestFit="1" customWidth="1"/>
    <col min="6" max="6" width="10.88671875" style="12" bestFit="1" customWidth="1"/>
    <col min="7" max="7" width="12.6640625" style="12" bestFit="1" customWidth="1"/>
    <col min="8" max="16384" width="8.6640625" style="12"/>
  </cols>
  <sheetData>
    <row r="1" spans="1:7" ht="15" customHeight="1" x14ac:dyDescent="0.25">
      <c r="A1" s="61" t="s">
        <v>15</v>
      </c>
      <c r="B1" s="61"/>
      <c r="C1" s="61"/>
      <c r="D1" s="61"/>
      <c r="E1" s="61"/>
      <c r="F1" s="61"/>
      <c r="G1" s="61"/>
    </row>
    <row r="3" spans="1:7" x14ac:dyDescent="0.25">
      <c r="A3" s="12" t="str">
        <f>'Buvniecibas koptame'!A4</f>
        <v xml:space="preserve">Objekta nosaukums: </v>
      </c>
      <c r="B3" s="12" t="str">
        <f>'Buvniecibas koptame'!B4</f>
        <v>Telpu pārplānošana 1. un 2. stāvā kabinetiem</v>
      </c>
    </row>
    <row r="4" spans="1:7" x14ac:dyDescent="0.25">
      <c r="A4" s="12" t="str">
        <f>'Buvniecibas koptame'!A5</f>
        <v xml:space="preserve">Objekta adrese: </v>
      </c>
      <c r="B4" s="12" t="str">
        <f>'Buvniecibas koptame'!B5</f>
        <v xml:space="preserve"> Institūta iela 1A, Ulbroka, Stopiņu pagasts, Ropažu novads</v>
      </c>
    </row>
    <row r="5" spans="1:7" x14ac:dyDescent="0.25">
      <c r="A5" s="12" t="str">
        <f>'Buvniecibas koptame'!A6</f>
        <v>Būvuzņēmējs</v>
      </c>
    </row>
    <row r="6" spans="1:7" x14ac:dyDescent="0.25">
      <c r="A6" s="12" t="str">
        <f>'Buvniecibas koptame'!A7</f>
        <v>Vienotais reģ. nr.</v>
      </c>
    </row>
    <row r="7" spans="1:7" ht="15" customHeight="1" x14ac:dyDescent="0.25">
      <c r="B7" s="13" t="s">
        <v>16</v>
      </c>
      <c r="C7" s="14">
        <f>'Lokālā tāme'!O47</f>
        <v>0</v>
      </c>
    </row>
    <row r="8" spans="1:7" x14ac:dyDescent="0.25">
      <c r="B8" s="13" t="s">
        <v>7</v>
      </c>
      <c r="C8" s="12" t="s">
        <v>17</v>
      </c>
    </row>
    <row r="10" spans="1:7" ht="45" customHeight="1" x14ac:dyDescent="0.25">
      <c r="A10" s="15" t="s">
        <v>9</v>
      </c>
      <c r="B10" s="15" t="s">
        <v>18</v>
      </c>
      <c r="C10" s="15" t="s">
        <v>19</v>
      </c>
      <c r="D10" s="15" t="s">
        <v>20</v>
      </c>
      <c r="E10" s="15" t="s">
        <v>21</v>
      </c>
      <c r="F10" s="15" t="s">
        <v>22</v>
      </c>
      <c r="G10" s="15" t="s">
        <v>23</v>
      </c>
    </row>
    <row r="11" spans="1:7" ht="15" customHeight="1" x14ac:dyDescent="0.25">
      <c r="A11" s="16">
        <v>1</v>
      </c>
      <c r="B11" s="16" t="s">
        <v>67</v>
      </c>
      <c r="C11" s="16">
        <f>Projekts!O12</f>
        <v>0</v>
      </c>
      <c r="D11" s="16">
        <f>Projekts!L11</f>
        <v>0</v>
      </c>
      <c r="E11" s="16">
        <f>Projekts!M11</f>
        <v>0</v>
      </c>
      <c r="F11" s="16">
        <f>Projekts!N11</f>
        <v>0</v>
      </c>
      <c r="G11" s="16">
        <f>Projekts!K11</f>
        <v>0</v>
      </c>
    </row>
    <row r="12" spans="1:7" ht="15" customHeight="1" thickBot="1" x14ac:dyDescent="0.3">
      <c r="A12" s="17">
        <v>2</v>
      </c>
      <c r="B12" s="17" t="str">
        <f>'Buvniecibas koptame'!B10</f>
        <v>Telpu pārplānošana 1. un 2. stāvā kabinetiem</v>
      </c>
      <c r="C12" s="17">
        <f>'Lokālā tāme'!O47</f>
        <v>0</v>
      </c>
      <c r="D12" s="17">
        <f>'Lokālā tāme'!L46</f>
        <v>0</v>
      </c>
      <c r="E12" s="17">
        <f>'Lokālā tāme'!M46</f>
        <v>0</v>
      </c>
      <c r="F12" s="17">
        <f>'Lokālā tāme'!N46</f>
        <v>0</v>
      </c>
      <c r="G12" s="17">
        <f>'Lokālā tāme'!K46</f>
        <v>0</v>
      </c>
    </row>
    <row r="13" spans="1:7" ht="15" customHeight="1" x14ac:dyDescent="0.25">
      <c r="A13" s="18"/>
      <c r="B13" s="19" t="s">
        <v>24</v>
      </c>
      <c r="C13" s="20">
        <f>C12+C11</f>
        <v>0</v>
      </c>
      <c r="D13" s="21"/>
      <c r="E13" s="21"/>
      <c r="F13" s="21"/>
      <c r="G13" s="22"/>
    </row>
    <row r="14" spans="1:7" ht="15" customHeight="1" x14ac:dyDescent="0.25">
      <c r="A14" s="23"/>
      <c r="B14" s="24" t="s">
        <v>65</v>
      </c>
      <c r="C14" s="25">
        <f>C13*0.12</f>
        <v>0</v>
      </c>
      <c r="D14" s="26"/>
      <c r="E14" s="26"/>
      <c r="F14" s="26"/>
      <c r="G14" s="27"/>
    </row>
    <row r="15" spans="1:7" ht="15" customHeight="1" x14ac:dyDescent="0.25">
      <c r="A15" s="23"/>
      <c r="B15" s="24" t="s">
        <v>66</v>
      </c>
      <c r="C15" s="25">
        <f>C13*0.07</f>
        <v>0</v>
      </c>
      <c r="D15" s="26"/>
      <c r="E15" s="26"/>
      <c r="F15" s="26"/>
      <c r="G15" s="27"/>
    </row>
    <row r="16" spans="1:7" ht="15.75" customHeight="1" x14ac:dyDescent="0.25">
      <c r="A16" s="28"/>
      <c r="B16" s="29" t="s">
        <v>25</v>
      </c>
      <c r="C16" s="30">
        <f>C13+C14+C15</f>
        <v>0</v>
      </c>
      <c r="D16" s="31"/>
      <c r="E16" s="31"/>
      <c r="F16" s="31"/>
      <c r="G16" s="32"/>
    </row>
  </sheetData>
  <mergeCells count="1">
    <mergeCell ref="A1:G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9EB2-D17D-4929-B53A-166128399D28}">
  <sheetPr>
    <pageSetUpPr fitToPage="1"/>
  </sheetPr>
  <dimension ref="A1:O12"/>
  <sheetViews>
    <sheetView zoomScale="85" zoomScaleNormal="85" workbookViewId="0">
      <selection activeCell="A9" sqref="A9:D10"/>
    </sheetView>
  </sheetViews>
  <sheetFormatPr defaultColWidth="8.6640625" defaultRowHeight="13.8" x14ac:dyDescent="0.25"/>
  <cols>
    <col min="1" max="1" width="21.109375" style="33" customWidth="1"/>
    <col min="2" max="2" width="59.88671875" style="33" customWidth="1"/>
    <col min="3" max="7" width="12.44140625" style="33" customWidth="1"/>
    <col min="8" max="8" width="16.109375" style="33" customWidth="1"/>
    <col min="9" max="10" width="12.44140625" style="33" customWidth="1"/>
    <col min="11" max="11" width="14" style="33" customWidth="1"/>
    <col min="12" max="12" width="12.44140625" style="33" customWidth="1"/>
    <col min="13" max="13" width="16.88671875" style="33" customWidth="1"/>
    <col min="14" max="15" width="12.44140625" style="33" customWidth="1"/>
    <col min="16" max="16384" width="8.6640625" style="33"/>
  </cols>
  <sheetData>
    <row r="1" spans="1:15" ht="15" customHeight="1" x14ac:dyDescent="0.25">
      <c r="A1" s="57" t="s">
        <v>68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5" customHeight="1" x14ac:dyDescent="0.25">
      <c r="A2" s="34"/>
      <c r="B2" s="34" t="s">
        <v>71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" customHeight="1" x14ac:dyDescent="0.25">
      <c r="A3" s="35" t="str">
        <f>'Buvniecibas koptame'!A4</f>
        <v xml:space="preserve">Objekta nosaukums: </v>
      </c>
      <c r="B3" s="33" t="str">
        <f>'Buvniecibas koptame'!B4</f>
        <v>Telpu pārplānošana 1. un 2. stāvā kabinetiem</v>
      </c>
    </row>
    <row r="4" spans="1:15" ht="15" customHeight="1" x14ac:dyDescent="0.25">
      <c r="A4" s="35" t="str">
        <f>'Buvniecibas koptame'!A5</f>
        <v xml:space="preserve">Objekta adrese: </v>
      </c>
      <c r="B4" s="33" t="str">
        <f>'Buvniecibas koptame'!B5</f>
        <v xml:space="preserve"> Institūta iela 1A, Ulbroka, Stopiņu pagasts, Ropažu novads</v>
      </c>
    </row>
    <row r="6" spans="1:15" ht="15" customHeight="1" thickBot="1" x14ac:dyDescent="0.3">
      <c r="A6" s="33" t="s">
        <v>26</v>
      </c>
      <c r="L6" s="33" t="s">
        <v>7</v>
      </c>
      <c r="N6" s="33" t="s">
        <v>17</v>
      </c>
    </row>
    <row r="7" spans="1:15" ht="39.75" customHeight="1" x14ac:dyDescent="0.25">
      <c r="A7" s="36" t="s">
        <v>9</v>
      </c>
      <c r="B7" s="37" t="s">
        <v>27</v>
      </c>
      <c r="C7" s="37" t="s">
        <v>28</v>
      </c>
      <c r="D7" s="37" t="s">
        <v>29</v>
      </c>
      <c r="E7" s="37" t="s">
        <v>30</v>
      </c>
      <c r="F7" s="37" t="s">
        <v>31</v>
      </c>
      <c r="G7" s="37" t="s">
        <v>32</v>
      </c>
      <c r="H7" s="37" t="s">
        <v>33</v>
      </c>
      <c r="I7" s="37" t="s">
        <v>34</v>
      </c>
      <c r="J7" s="37" t="s">
        <v>35</v>
      </c>
      <c r="K7" s="37" t="s">
        <v>36</v>
      </c>
      <c r="L7" s="37" t="s">
        <v>32</v>
      </c>
      <c r="M7" s="37" t="s">
        <v>33</v>
      </c>
      <c r="N7" s="37" t="s">
        <v>34</v>
      </c>
      <c r="O7" s="38" t="s">
        <v>37</v>
      </c>
    </row>
    <row r="8" spans="1:15" ht="15" customHeight="1" x14ac:dyDescent="0.25">
      <c r="A8" s="39"/>
      <c r="B8" s="40" t="s">
        <v>72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1"/>
    </row>
    <row r="9" spans="1:15" ht="28.5" customHeight="1" x14ac:dyDescent="0.25">
      <c r="A9" s="42">
        <v>1</v>
      </c>
      <c r="B9" s="43" t="s">
        <v>73</v>
      </c>
      <c r="C9" s="44" t="s">
        <v>45</v>
      </c>
      <c r="D9" s="44">
        <v>1</v>
      </c>
      <c r="E9" s="44"/>
      <c r="F9" s="44"/>
      <c r="G9" s="44"/>
      <c r="H9" s="44"/>
      <c r="I9" s="44"/>
      <c r="J9" s="45">
        <f>G9+H9+I9</f>
        <v>0</v>
      </c>
      <c r="K9" s="44">
        <f>ROUND(D9*E9,2)</f>
        <v>0</v>
      </c>
      <c r="L9" s="44">
        <f>ROUND(D9*G9,2)</f>
        <v>0</v>
      </c>
      <c r="M9" s="44">
        <f>ROUND(D9*H9,2)</f>
        <v>0</v>
      </c>
      <c r="N9" s="44">
        <f>ROUND(D9*I9,2)</f>
        <v>0</v>
      </c>
      <c r="O9" s="46">
        <f>L9+M9+N9</f>
        <v>0</v>
      </c>
    </row>
    <row r="10" spans="1:15" ht="28.5" customHeight="1" x14ac:dyDescent="0.25">
      <c r="A10" s="42">
        <v>2</v>
      </c>
      <c r="B10" s="43" t="s">
        <v>74</v>
      </c>
      <c r="C10" s="44" t="s">
        <v>45</v>
      </c>
      <c r="D10" s="44">
        <v>1</v>
      </c>
      <c r="E10" s="44"/>
      <c r="F10" s="44"/>
      <c r="G10" s="44"/>
      <c r="H10" s="44"/>
      <c r="I10" s="44"/>
      <c r="J10" s="45">
        <f>G10+H10+I10</f>
        <v>0</v>
      </c>
      <c r="K10" s="44">
        <f>ROUND(D10*E10,2)</f>
        <v>0</v>
      </c>
      <c r="L10" s="44">
        <f>ROUND(D10*G10,2)</f>
        <v>0</v>
      </c>
      <c r="M10" s="44">
        <f>ROUND(D10*H10,2)</f>
        <v>0</v>
      </c>
      <c r="N10" s="44">
        <f>ROUND(D10*I10,2)</f>
        <v>0</v>
      </c>
      <c r="O10" s="46">
        <f>L10+M10+N10</f>
        <v>0</v>
      </c>
    </row>
    <row r="11" spans="1:15" ht="15" customHeight="1" x14ac:dyDescent="0.25">
      <c r="A11" s="58" t="s">
        <v>62</v>
      </c>
      <c r="B11" s="58"/>
      <c r="C11" s="58"/>
      <c r="D11" s="58"/>
      <c r="E11" s="58"/>
      <c r="F11" s="58"/>
      <c r="G11" s="58"/>
      <c r="H11" s="58"/>
      <c r="I11" s="58"/>
      <c r="J11" s="58"/>
      <c r="K11" s="47">
        <f>ROUND(SUM(K9:K10),2)</f>
        <v>0</v>
      </c>
      <c r="L11" s="47">
        <f>ROUND(SUM(L9:L10),2)</f>
        <v>0</v>
      </c>
      <c r="M11" s="47">
        <f>ROUND(SUM(M9:M10),2)</f>
        <v>0</v>
      </c>
      <c r="N11" s="47">
        <f>ROUND(SUM(N9:N10),2)</f>
        <v>0</v>
      </c>
      <c r="O11" s="47">
        <f>ROUND(SUM(O9:O10),2)</f>
        <v>0</v>
      </c>
    </row>
    <row r="12" spans="1:15" ht="15.75" customHeight="1" thickBot="1" x14ac:dyDescent="0.3">
      <c r="A12" s="59" t="s">
        <v>63</v>
      </c>
      <c r="B12" s="59"/>
      <c r="C12" s="59"/>
      <c r="D12" s="59"/>
      <c r="E12" s="59"/>
      <c r="F12" s="59"/>
      <c r="G12" s="59"/>
      <c r="H12" s="59"/>
      <c r="I12" s="59"/>
      <c r="J12" s="59"/>
      <c r="K12" s="48"/>
      <c r="L12" s="48"/>
      <c r="M12" s="48"/>
      <c r="N12" s="48"/>
      <c r="O12" s="49">
        <f>O11</f>
        <v>0</v>
      </c>
    </row>
  </sheetData>
  <mergeCells count="3">
    <mergeCell ref="A1:O1"/>
    <mergeCell ref="A11:J11"/>
    <mergeCell ref="A12:J12"/>
  </mergeCells>
  <pageMargins left="0.25" right="0.25" top="0.75" bottom="0.75" header="0.3" footer="0.3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7"/>
  <sheetViews>
    <sheetView topLeftCell="A3" zoomScale="85" zoomScaleNormal="85" workbookViewId="0">
      <selection activeCell="B44" sqref="B44"/>
    </sheetView>
  </sheetViews>
  <sheetFormatPr defaultColWidth="8.6640625" defaultRowHeight="13.8" x14ac:dyDescent="0.25"/>
  <cols>
    <col min="1" max="1" width="21.109375" style="33" customWidth="1"/>
    <col min="2" max="2" width="59.88671875" style="33" customWidth="1"/>
    <col min="3" max="7" width="12.44140625" style="33" customWidth="1"/>
    <col min="8" max="8" width="16.109375" style="33" customWidth="1"/>
    <col min="9" max="10" width="12.44140625" style="33" customWidth="1"/>
    <col min="11" max="11" width="14" style="33" customWidth="1"/>
    <col min="12" max="12" width="12.44140625" style="33" customWidth="1"/>
    <col min="13" max="13" width="16.88671875" style="33" customWidth="1"/>
    <col min="14" max="15" width="12.44140625" style="33" customWidth="1"/>
    <col min="16" max="16384" width="8.6640625" style="33"/>
  </cols>
  <sheetData>
    <row r="1" spans="1:15" ht="15" customHeight="1" x14ac:dyDescent="0.25">
      <c r="A1" s="57" t="s">
        <v>69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5" customHeight="1" x14ac:dyDescent="0.25">
      <c r="A2" s="50"/>
      <c r="B2" s="50" t="s">
        <v>70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15" customHeight="1" x14ac:dyDescent="0.25">
      <c r="A3" s="35" t="str">
        <f>'Buvniecibas koptame'!A4</f>
        <v xml:space="preserve">Objekta nosaukums: </v>
      </c>
      <c r="B3" s="33" t="str">
        <f>'Buvniecibas koptame'!B4</f>
        <v>Telpu pārplānošana 1. un 2. stāvā kabinetiem</v>
      </c>
    </row>
    <row r="4" spans="1:15" ht="15" customHeight="1" x14ac:dyDescent="0.25">
      <c r="A4" s="35" t="str">
        <f>'Buvniecibas koptame'!A5</f>
        <v xml:space="preserve">Objekta adrese: </v>
      </c>
      <c r="B4" s="33" t="str">
        <f>'Buvniecibas koptame'!B5</f>
        <v xml:space="preserve"> Institūta iela 1A, Ulbroka, Stopiņu pagasts, Ropažu novads</v>
      </c>
    </row>
    <row r="6" spans="1:15" ht="15" customHeight="1" x14ac:dyDescent="0.25">
      <c r="A6" s="33" t="s">
        <v>26</v>
      </c>
      <c r="L6" s="33" t="s">
        <v>7</v>
      </c>
      <c r="N6" s="33" t="s">
        <v>17</v>
      </c>
    </row>
    <row r="7" spans="1:15" ht="39.75" customHeight="1" x14ac:dyDescent="0.25">
      <c r="A7" s="36" t="s">
        <v>9</v>
      </c>
      <c r="B7" s="37" t="s">
        <v>27</v>
      </c>
      <c r="C7" s="37" t="s">
        <v>28</v>
      </c>
      <c r="D7" s="37" t="s">
        <v>29</v>
      </c>
      <c r="E7" s="37" t="s">
        <v>30</v>
      </c>
      <c r="F7" s="37" t="s">
        <v>31</v>
      </c>
      <c r="G7" s="37" t="s">
        <v>32</v>
      </c>
      <c r="H7" s="37" t="s">
        <v>33</v>
      </c>
      <c r="I7" s="37" t="s">
        <v>34</v>
      </c>
      <c r="J7" s="37" t="s">
        <v>35</v>
      </c>
      <c r="K7" s="37" t="s">
        <v>36</v>
      </c>
      <c r="L7" s="37" t="s">
        <v>32</v>
      </c>
      <c r="M7" s="37" t="s">
        <v>33</v>
      </c>
      <c r="N7" s="37" t="s">
        <v>34</v>
      </c>
      <c r="O7" s="38" t="s">
        <v>37</v>
      </c>
    </row>
    <row r="8" spans="1:15" ht="15" customHeight="1" x14ac:dyDescent="0.25">
      <c r="A8" s="39"/>
      <c r="B8" s="40" t="s">
        <v>38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1"/>
    </row>
    <row r="9" spans="1:15" ht="15" customHeight="1" x14ac:dyDescent="0.25">
      <c r="A9" s="51"/>
      <c r="B9" s="52" t="s">
        <v>39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3"/>
    </row>
    <row r="10" spans="1:15" ht="28.5" customHeight="1" x14ac:dyDescent="0.25">
      <c r="A10" s="42">
        <v>1</v>
      </c>
      <c r="B10" s="43" t="s">
        <v>64</v>
      </c>
      <c r="C10" s="44" t="s">
        <v>40</v>
      </c>
      <c r="D10" s="44">
        <f>4.27*3</f>
        <v>12.809999999999999</v>
      </c>
      <c r="E10" s="44"/>
      <c r="F10" s="44"/>
      <c r="G10" s="44"/>
      <c r="H10" s="44"/>
      <c r="I10" s="44"/>
      <c r="J10" s="45">
        <f>G10+H10+I10</f>
        <v>0</v>
      </c>
      <c r="K10" s="44">
        <f>ROUND(D10*E10,2)</f>
        <v>0</v>
      </c>
      <c r="L10" s="44">
        <f>ROUND(D10*G10,2)</f>
        <v>0</v>
      </c>
      <c r="M10" s="44">
        <f>ROUND(D10*H10,2)</f>
        <v>0</v>
      </c>
      <c r="N10" s="44">
        <f>ROUND(D10*I10,2)</f>
        <v>0</v>
      </c>
      <c r="O10" s="46">
        <f>L10+M10+N10</f>
        <v>0</v>
      </c>
    </row>
    <row r="11" spans="1:15" ht="28.5" customHeight="1" x14ac:dyDescent="0.25">
      <c r="A11" s="42">
        <v>2</v>
      </c>
      <c r="B11" s="43" t="s">
        <v>41</v>
      </c>
      <c r="C11" s="44" t="s">
        <v>40</v>
      </c>
      <c r="D11" s="44">
        <f>D10+2+2</f>
        <v>16.809999999999999</v>
      </c>
      <c r="E11" s="44"/>
      <c r="F11" s="44"/>
      <c r="G11" s="44"/>
      <c r="H11" s="44"/>
      <c r="I11" s="44"/>
      <c r="J11" s="45">
        <f>G11+H11+I11</f>
        <v>0</v>
      </c>
      <c r="K11" s="44">
        <f>ROUND(D11*E11,2)</f>
        <v>0</v>
      </c>
      <c r="L11" s="44">
        <f>ROUND(D11*G11,2)</f>
        <v>0</v>
      </c>
      <c r="M11" s="44">
        <f>ROUND(D11*H11,2)</f>
        <v>0</v>
      </c>
      <c r="N11" s="44">
        <f>ROUND(D11*I11,2)</f>
        <v>0</v>
      </c>
      <c r="O11" s="46">
        <f>L11+M11+N11</f>
        <v>0</v>
      </c>
    </row>
    <row r="12" spans="1:15" x14ac:dyDescent="0.25">
      <c r="A12" s="42">
        <v>3</v>
      </c>
      <c r="B12" s="43" t="s">
        <v>42</v>
      </c>
      <c r="C12" s="44" t="s">
        <v>40</v>
      </c>
      <c r="D12" s="44">
        <f>D11*2</f>
        <v>33.619999999999997</v>
      </c>
      <c r="E12" s="44"/>
      <c r="F12" s="44"/>
      <c r="G12" s="44"/>
      <c r="H12" s="44"/>
      <c r="I12" s="44"/>
      <c r="J12" s="45">
        <f>G12+H12+I12</f>
        <v>0</v>
      </c>
      <c r="K12" s="44">
        <f>ROUND(D12*E12,2)</f>
        <v>0</v>
      </c>
      <c r="L12" s="44">
        <f>ROUND(D12*G12,2)</f>
        <v>0</v>
      </c>
      <c r="M12" s="44">
        <f>ROUND(D12*H12,2)</f>
        <v>0</v>
      </c>
      <c r="N12" s="44">
        <f>ROUND(D12*I12,2)</f>
        <v>0</v>
      </c>
      <c r="O12" s="46">
        <f>L12+M12+N12</f>
        <v>0</v>
      </c>
    </row>
    <row r="13" spans="1:15" x14ac:dyDescent="0.25">
      <c r="A13" s="42">
        <v>4</v>
      </c>
      <c r="B13" s="43" t="s">
        <v>76</v>
      </c>
      <c r="C13" s="44" t="s">
        <v>52</v>
      </c>
      <c r="D13" s="44">
        <v>1</v>
      </c>
      <c r="E13" s="44"/>
      <c r="F13" s="44"/>
      <c r="G13" s="44"/>
      <c r="H13" s="44"/>
      <c r="I13" s="44"/>
      <c r="J13" s="45">
        <f>G13+H13+I13</f>
        <v>0</v>
      </c>
      <c r="K13" s="44">
        <f>ROUND(D13*E13,2)</f>
        <v>0</v>
      </c>
      <c r="L13" s="44">
        <f>ROUND(D13*G13,2)</f>
        <v>0</v>
      </c>
      <c r="M13" s="44">
        <f>ROUND(D13*H13,2)</f>
        <v>0</v>
      </c>
      <c r="N13" s="44">
        <f>ROUND(D13*I13,2)</f>
        <v>0</v>
      </c>
      <c r="O13" s="46">
        <f>L13+M13+N13</f>
        <v>0</v>
      </c>
    </row>
    <row r="14" spans="1:15" ht="15" customHeight="1" x14ac:dyDescent="0.25">
      <c r="A14" s="51"/>
      <c r="B14" s="52" t="s">
        <v>43</v>
      </c>
      <c r="C14" s="52"/>
      <c r="D14" s="52"/>
      <c r="E14" s="52"/>
      <c r="F14" s="52"/>
      <c r="G14" s="44"/>
      <c r="H14" s="52"/>
      <c r="I14" s="52"/>
      <c r="J14" s="54"/>
      <c r="K14" s="52"/>
      <c r="L14" s="52"/>
      <c r="M14" s="52"/>
      <c r="N14" s="52"/>
      <c r="O14" s="53"/>
    </row>
    <row r="15" spans="1:15" ht="28.5" customHeight="1" x14ac:dyDescent="0.25">
      <c r="A15" s="42">
        <v>4</v>
      </c>
      <c r="B15" s="43" t="s">
        <v>44</v>
      </c>
      <c r="C15" s="44" t="s">
        <v>45</v>
      </c>
      <c r="D15" s="44">
        <v>1</v>
      </c>
      <c r="E15" s="44"/>
      <c r="F15" s="44"/>
      <c r="G15" s="44"/>
      <c r="H15" s="44"/>
      <c r="I15" s="44"/>
      <c r="J15" s="45">
        <f>G15+H15+I15</f>
        <v>0</v>
      </c>
      <c r="K15" s="44">
        <f>ROUND(D15*E15,2)</f>
        <v>0</v>
      </c>
      <c r="L15" s="44">
        <f>ROUND(D15*G15,2)</f>
        <v>0</v>
      </c>
      <c r="M15" s="44">
        <f>ROUND(D15*H15,2)</f>
        <v>0</v>
      </c>
      <c r="N15" s="44">
        <f>ROUND(D15*I15,2)</f>
        <v>0</v>
      </c>
      <c r="O15" s="46">
        <f>L15+M15+N15</f>
        <v>0</v>
      </c>
    </row>
    <row r="16" spans="1:15" x14ac:dyDescent="0.25">
      <c r="A16" s="42">
        <v>5</v>
      </c>
      <c r="B16" s="44" t="s">
        <v>46</v>
      </c>
      <c r="C16" s="44" t="s">
        <v>47</v>
      </c>
      <c r="D16" s="44">
        <v>11</v>
      </c>
      <c r="E16" s="44"/>
      <c r="F16" s="44"/>
      <c r="G16" s="44"/>
      <c r="H16" s="44"/>
      <c r="I16" s="44"/>
      <c r="J16" s="45">
        <f>G16+H16+I16</f>
        <v>0</v>
      </c>
      <c r="K16" s="44">
        <f>ROUND(D16*E16,2)</f>
        <v>0</v>
      </c>
      <c r="L16" s="44">
        <f>ROUND(D16*G16,2)</f>
        <v>0</v>
      </c>
      <c r="M16" s="44">
        <f>ROUND(D16*H16,2)</f>
        <v>0</v>
      </c>
      <c r="N16" s="44">
        <f>ROUND(D16*I16,2)</f>
        <v>0</v>
      </c>
      <c r="O16" s="46">
        <f>L16+M16+N16</f>
        <v>0</v>
      </c>
    </row>
    <row r="17" spans="1:15" x14ac:dyDescent="0.25">
      <c r="A17" s="42">
        <v>6</v>
      </c>
      <c r="B17" s="44" t="s">
        <v>48</v>
      </c>
      <c r="C17" s="44" t="s">
        <v>47</v>
      </c>
      <c r="D17" s="44">
        <v>4.5</v>
      </c>
      <c r="E17" s="44"/>
      <c r="F17" s="44"/>
      <c r="G17" s="44"/>
      <c r="H17" s="44"/>
      <c r="I17" s="44"/>
      <c r="J17" s="45">
        <f>G17+H17+I17</f>
        <v>0</v>
      </c>
      <c r="K17" s="44">
        <f>ROUND(D17*E17,2)</f>
        <v>0</v>
      </c>
      <c r="L17" s="44">
        <f>ROUND(D17*G17,2)</f>
        <v>0</v>
      </c>
      <c r="M17" s="44">
        <f>ROUND(D17*H17,2)</f>
        <v>0</v>
      </c>
      <c r="N17" s="44">
        <f>ROUND(D17*I17,2)</f>
        <v>0</v>
      </c>
      <c r="O17" s="46">
        <f>L17+M17+N17</f>
        <v>0</v>
      </c>
    </row>
    <row r="18" spans="1:15" x14ac:dyDescent="0.25">
      <c r="A18" s="42">
        <v>7</v>
      </c>
      <c r="B18" s="44" t="s">
        <v>49</v>
      </c>
      <c r="C18" s="44" t="s">
        <v>40</v>
      </c>
      <c r="D18" s="44">
        <v>10</v>
      </c>
      <c r="E18" s="44"/>
      <c r="F18" s="44"/>
      <c r="G18" s="44"/>
      <c r="H18" s="44"/>
      <c r="I18" s="44"/>
      <c r="J18" s="45">
        <f>G18+H18+I18</f>
        <v>0</v>
      </c>
      <c r="K18" s="44">
        <f>ROUND(D18*E18,2)</f>
        <v>0</v>
      </c>
      <c r="L18" s="44">
        <f>ROUND(D18*G18,2)</f>
        <v>0</v>
      </c>
      <c r="M18" s="44">
        <f>ROUND(D18*H18,2)</f>
        <v>0</v>
      </c>
      <c r="N18" s="44">
        <f>ROUND(D18*I18,2)</f>
        <v>0</v>
      </c>
      <c r="O18" s="46">
        <f>L18+M18+N18</f>
        <v>0</v>
      </c>
    </row>
    <row r="19" spans="1:15" ht="28.5" customHeight="1" x14ac:dyDescent="0.25">
      <c r="A19" s="42">
        <v>8</v>
      </c>
      <c r="B19" s="43" t="s">
        <v>59</v>
      </c>
      <c r="C19" s="44"/>
      <c r="D19" s="44">
        <v>1</v>
      </c>
      <c r="E19" s="44"/>
      <c r="F19" s="44"/>
      <c r="G19" s="44"/>
      <c r="H19" s="44"/>
      <c r="I19" s="44"/>
      <c r="J19" s="45">
        <f t="shared" ref="J19:J20" si="0">G19+H19+I19</f>
        <v>0</v>
      </c>
      <c r="K19" s="44">
        <f t="shared" ref="K19:K20" si="1">ROUND(D19*E19,2)</f>
        <v>0</v>
      </c>
      <c r="L19" s="44">
        <f t="shared" ref="L19:L20" si="2">ROUND(D19*G19,2)</f>
        <v>0</v>
      </c>
      <c r="M19" s="44">
        <f t="shared" ref="M19:M20" si="3">ROUND(D19*H19,2)</f>
        <v>0</v>
      </c>
      <c r="N19" s="44">
        <f t="shared" ref="N19:N20" si="4">ROUND(D19*I19,2)</f>
        <v>0</v>
      </c>
      <c r="O19" s="46">
        <f t="shared" ref="O19:O20" si="5">L19+M19+N19</f>
        <v>0</v>
      </c>
    </row>
    <row r="20" spans="1:15" x14ac:dyDescent="0.25">
      <c r="A20" s="42">
        <v>9</v>
      </c>
      <c r="B20" s="44" t="s">
        <v>60</v>
      </c>
      <c r="C20" s="44" t="s">
        <v>47</v>
      </c>
      <c r="D20" s="44">
        <v>2</v>
      </c>
      <c r="E20" s="44"/>
      <c r="F20" s="44"/>
      <c r="G20" s="44"/>
      <c r="H20" s="44"/>
      <c r="I20" s="44"/>
      <c r="J20" s="45">
        <f t="shared" si="0"/>
        <v>0</v>
      </c>
      <c r="K20" s="44">
        <f t="shared" si="1"/>
        <v>0</v>
      </c>
      <c r="L20" s="44">
        <f t="shared" si="2"/>
        <v>0</v>
      </c>
      <c r="M20" s="44">
        <f t="shared" si="3"/>
        <v>0</v>
      </c>
      <c r="N20" s="44">
        <f t="shared" si="4"/>
        <v>0</v>
      </c>
      <c r="O20" s="46">
        <f t="shared" si="5"/>
        <v>0</v>
      </c>
    </row>
    <row r="21" spans="1:15" ht="15" customHeight="1" x14ac:dyDescent="0.25">
      <c r="A21" s="51"/>
      <c r="B21" s="52" t="s">
        <v>50</v>
      </c>
      <c r="C21" s="52"/>
      <c r="D21" s="52"/>
      <c r="E21" s="52"/>
      <c r="F21" s="52"/>
      <c r="G21" s="44"/>
      <c r="H21" s="52"/>
      <c r="I21" s="52"/>
      <c r="J21" s="54"/>
      <c r="K21" s="52"/>
      <c r="L21" s="52"/>
      <c r="M21" s="52"/>
      <c r="N21" s="52"/>
      <c r="O21" s="53"/>
    </row>
    <row r="22" spans="1:15" ht="30.75" customHeight="1" x14ac:dyDescent="0.25">
      <c r="A22" s="42">
        <v>8</v>
      </c>
      <c r="B22" s="43" t="s">
        <v>51</v>
      </c>
      <c r="C22" s="44" t="s">
        <v>52</v>
      </c>
      <c r="D22" s="44">
        <v>1</v>
      </c>
      <c r="E22" s="44"/>
      <c r="F22" s="44"/>
      <c r="G22" s="44"/>
      <c r="H22" s="44"/>
      <c r="I22" s="44"/>
      <c r="J22" s="45">
        <f>G22+H22+I22</f>
        <v>0</v>
      </c>
      <c r="K22" s="44">
        <f>ROUND(D22*E22,2)</f>
        <v>0</v>
      </c>
      <c r="L22" s="44">
        <f>ROUND(D22*G22,2)</f>
        <v>0</v>
      </c>
      <c r="M22" s="44">
        <f>ROUND(D22*H22,2)</f>
        <v>0</v>
      </c>
      <c r="N22" s="44">
        <f>ROUND(D22*I22,2)</f>
        <v>0</v>
      </c>
      <c r="O22" s="46">
        <f>L22+M22+N22</f>
        <v>0</v>
      </c>
    </row>
    <row r="23" spans="1:15" ht="28.5" customHeight="1" x14ac:dyDescent="0.25">
      <c r="A23" s="42">
        <v>9</v>
      </c>
      <c r="B23" s="43" t="s">
        <v>53</v>
      </c>
      <c r="C23" s="44" t="s">
        <v>52</v>
      </c>
      <c r="D23" s="44">
        <v>1</v>
      </c>
      <c r="E23" s="44"/>
      <c r="F23" s="44"/>
      <c r="G23" s="44"/>
      <c r="H23" s="44"/>
      <c r="I23" s="44"/>
      <c r="J23" s="45">
        <f>G23+H23+I23</f>
        <v>0</v>
      </c>
      <c r="K23" s="44">
        <f>ROUND(D23*E23,2)</f>
        <v>0</v>
      </c>
      <c r="L23" s="44">
        <f>ROUND(D23*G23,2)</f>
        <v>0</v>
      </c>
      <c r="M23" s="44">
        <f>ROUND(D23*H23,2)</f>
        <v>0</v>
      </c>
      <c r="N23" s="44">
        <f>ROUND(D23*I23,2)</f>
        <v>0</v>
      </c>
      <c r="O23" s="46">
        <f>L23+M23+N23</f>
        <v>0</v>
      </c>
    </row>
    <row r="24" spans="1:15" ht="15" customHeight="1" x14ac:dyDescent="0.25">
      <c r="A24" s="51"/>
      <c r="B24" s="52" t="s">
        <v>54</v>
      </c>
      <c r="C24" s="52"/>
      <c r="D24" s="52"/>
      <c r="E24" s="52"/>
      <c r="F24" s="44"/>
      <c r="G24" s="44"/>
      <c r="H24" s="52"/>
      <c r="I24" s="44"/>
      <c r="J24" s="54"/>
      <c r="K24" s="52"/>
      <c r="L24" s="52"/>
      <c r="M24" s="52"/>
      <c r="N24" s="52"/>
      <c r="O24" s="53"/>
    </row>
    <row r="25" spans="1:15" x14ac:dyDescent="0.25">
      <c r="A25" s="42">
        <v>10</v>
      </c>
      <c r="B25" s="44" t="s">
        <v>55</v>
      </c>
      <c r="C25" s="44" t="s">
        <v>52</v>
      </c>
      <c r="D25" s="44">
        <v>1</v>
      </c>
      <c r="E25" s="44"/>
      <c r="F25" s="44"/>
      <c r="G25" s="44"/>
      <c r="H25" s="44"/>
      <c r="I25" s="44"/>
      <c r="J25" s="45">
        <f>G25+H25+I25</f>
        <v>0</v>
      </c>
      <c r="K25" s="44">
        <f>ROUND(D25*E25,2)</f>
        <v>0</v>
      </c>
      <c r="L25" s="44">
        <f>ROUND(D25*G25,2)</f>
        <v>0</v>
      </c>
      <c r="M25" s="44">
        <f>ROUND(D25*H25,2)</f>
        <v>0</v>
      </c>
      <c r="N25" s="44">
        <f>ROUND(D25*I25,2)</f>
        <v>0</v>
      </c>
      <c r="O25" s="46">
        <f>L25+M25+N25</f>
        <v>0</v>
      </c>
    </row>
    <row r="26" spans="1:15" x14ac:dyDescent="0.25">
      <c r="A26" s="42">
        <v>11</v>
      </c>
      <c r="B26" s="44" t="s">
        <v>56</v>
      </c>
      <c r="C26" s="44" t="s">
        <v>52</v>
      </c>
      <c r="D26" s="44">
        <v>1</v>
      </c>
      <c r="E26" s="44"/>
      <c r="F26" s="44"/>
      <c r="G26" s="44"/>
      <c r="H26" s="44"/>
      <c r="I26" s="44"/>
      <c r="J26" s="45">
        <f>G26+H26+I26</f>
        <v>0</v>
      </c>
      <c r="K26" s="44">
        <f>ROUND(D26*E26,2)</f>
        <v>0</v>
      </c>
      <c r="L26" s="44">
        <f>ROUND(D26*G26,2)</f>
        <v>0</v>
      </c>
      <c r="M26" s="44">
        <f>ROUND(D26*H26,2)</f>
        <v>0</v>
      </c>
      <c r="N26" s="44">
        <f>ROUND(D26*I26,2)</f>
        <v>0</v>
      </c>
      <c r="O26" s="46">
        <f>L26+M26+N26</f>
        <v>0</v>
      </c>
    </row>
    <row r="27" spans="1:15" ht="15" customHeight="1" x14ac:dyDescent="0.25">
      <c r="A27" s="39"/>
      <c r="B27" s="40" t="s">
        <v>57</v>
      </c>
      <c r="C27" s="40"/>
      <c r="D27" s="40"/>
      <c r="E27" s="40"/>
      <c r="F27" s="40"/>
      <c r="G27" s="40"/>
      <c r="H27" s="40"/>
      <c r="I27" s="40"/>
      <c r="J27" s="55"/>
      <c r="K27" s="40"/>
      <c r="L27" s="40"/>
      <c r="M27" s="40"/>
      <c r="N27" s="40"/>
      <c r="O27" s="41"/>
    </row>
    <row r="28" spans="1:15" ht="15" customHeight="1" x14ac:dyDescent="0.25">
      <c r="A28" s="51"/>
      <c r="B28" s="52" t="s">
        <v>39</v>
      </c>
      <c r="C28" s="52"/>
      <c r="D28" s="52"/>
      <c r="E28" s="52"/>
      <c r="F28" s="52"/>
      <c r="G28" s="52"/>
      <c r="H28" s="52"/>
      <c r="I28" s="52"/>
      <c r="J28" s="54"/>
      <c r="K28" s="52"/>
      <c r="L28" s="52"/>
      <c r="M28" s="52"/>
      <c r="N28" s="52"/>
      <c r="O28" s="53"/>
    </row>
    <row r="29" spans="1:15" ht="28.5" customHeight="1" x14ac:dyDescent="0.25">
      <c r="A29" s="42">
        <v>1</v>
      </c>
      <c r="B29" s="43" t="s">
        <v>64</v>
      </c>
      <c r="C29" s="44" t="s">
        <v>40</v>
      </c>
      <c r="D29" s="44">
        <f>4.11*3+12</f>
        <v>24.330000000000002</v>
      </c>
      <c r="E29" s="44"/>
      <c r="F29" s="44"/>
      <c r="G29" s="44"/>
      <c r="H29" s="44"/>
      <c r="I29" s="44"/>
      <c r="J29" s="45">
        <f>G29+H29+I29</f>
        <v>0</v>
      </c>
      <c r="K29" s="44">
        <f>ROUND(D29*E29,2)</f>
        <v>0</v>
      </c>
      <c r="L29" s="44">
        <f>ROUND(D29*G29,2)</f>
        <v>0</v>
      </c>
      <c r="M29" s="44">
        <f>ROUND(D29*H29,2)</f>
        <v>0</v>
      </c>
      <c r="N29" s="44">
        <f>ROUND(D29*I29,2)</f>
        <v>0</v>
      </c>
      <c r="O29" s="46">
        <f>L29+M29+N29</f>
        <v>0</v>
      </c>
    </row>
    <row r="30" spans="1:15" ht="28.5" customHeight="1" x14ac:dyDescent="0.25">
      <c r="A30" s="42">
        <v>2</v>
      </c>
      <c r="B30" s="43" t="s">
        <v>41</v>
      </c>
      <c r="C30" s="44" t="s">
        <v>40</v>
      </c>
      <c r="D30" s="44">
        <f>D29*2+6-24</f>
        <v>30.660000000000004</v>
      </c>
      <c r="E30" s="44"/>
      <c r="F30" s="44"/>
      <c r="G30" s="44"/>
      <c r="H30" s="44"/>
      <c r="I30" s="44"/>
      <c r="J30" s="45">
        <f>G30+H30+I30</f>
        <v>0</v>
      </c>
      <c r="K30" s="44">
        <f>ROUND(D30*E30,2)</f>
        <v>0</v>
      </c>
      <c r="L30" s="44">
        <f>ROUND(D30*G30,2)</f>
        <v>0</v>
      </c>
      <c r="M30" s="44">
        <f>ROUND(D30*H30,2)</f>
        <v>0</v>
      </c>
      <c r="N30" s="44">
        <f>ROUND(D30*I30,2)</f>
        <v>0</v>
      </c>
      <c r="O30" s="46">
        <f>L30+M30+N30</f>
        <v>0</v>
      </c>
    </row>
    <row r="31" spans="1:15" x14ac:dyDescent="0.25">
      <c r="A31" s="42">
        <v>2</v>
      </c>
      <c r="B31" s="43" t="s">
        <v>58</v>
      </c>
      <c r="C31" s="44" t="s">
        <v>45</v>
      </c>
      <c r="D31" s="44">
        <v>2</v>
      </c>
      <c r="E31" s="44"/>
      <c r="F31" s="44"/>
      <c r="G31" s="44"/>
      <c r="H31" s="44"/>
      <c r="I31" s="44"/>
      <c r="J31" s="45">
        <f>G31+H31+I31</f>
        <v>0</v>
      </c>
      <c r="K31" s="44">
        <f>ROUND(D31*E31,2)</f>
        <v>0</v>
      </c>
      <c r="L31" s="44">
        <f>ROUND(D31*G31,2)</f>
        <v>0</v>
      </c>
      <c r="M31" s="44">
        <f>ROUND(D31*H31,2)</f>
        <v>0</v>
      </c>
      <c r="N31" s="44">
        <f>ROUND(D31*I31,2)</f>
        <v>0</v>
      </c>
      <c r="O31" s="46">
        <f>L31+M31+N31</f>
        <v>0</v>
      </c>
    </row>
    <row r="32" spans="1:15" x14ac:dyDescent="0.25">
      <c r="A32" s="42">
        <v>3</v>
      </c>
      <c r="B32" s="43" t="s">
        <v>75</v>
      </c>
      <c r="C32" s="44" t="s">
        <v>40</v>
      </c>
      <c r="D32" s="44">
        <f>D30*2+2</f>
        <v>63.320000000000007</v>
      </c>
      <c r="E32" s="44"/>
      <c r="F32" s="44"/>
      <c r="G32" s="44"/>
      <c r="H32" s="44"/>
      <c r="I32" s="44"/>
      <c r="J32" s="45">
        <f>G32+H32+I32</f>
        <v>0</v>
      </c>
      <c r="K32" s="44">
        <f>ROUND(D32*E32,2)</f>
        <v>0</v>
      </c>
      <c r="L32" s="44">
        <f>ROUND(D32*G32,2)</f>
        <v>0</v>
      </c>
      <c r="M32" s="44">
        <f>ROUND(D32*H32,2)</f>
        <v>0</v>
      </c>
      <c r="N32" s="44">
        <f>ROUND(D32*I32,2)</f>
        <v>0</v>
      </c>
      <c r="O32" s="46">
        <f>L32+M32+N32</f>
        <v>0</v>
      </c>
    </row>
    <row r="33" spans="1:15" x14ac:dyDescent="0.25">
      <c r="A33" s="42">
        <v>4</v>
      </c>
      <c r="B33" s="43" t="s">
        <v>76</v>
      </c>
      <c r="C33" s="44" t="s">
        <v>52</v>
      </c>
      <c r="D33" s="44">
        <v>1</v>
      </c>
      <c r="E33" s="44"/>
      <c r="F33" s="44"/>
      <c r="G33" s="44"/>
      <c r="H33" s="44"/>
      <c r="I33" s="44"/>
      <c r="J33" s="45">
        <f>G33+H33+I33</f>
        <v>0</v>
      </c>
      <c r="K33" s="44">
        <f>ROUND(D33*E33,2)</f>
        <v>0</v>
      </c>
      <c r="L33" s="44">
        <f>ROUND(D33*G33,2)</f>
        <v>0</v>
      </c>
      <c r="M33" s="44">
        <f>ROUND(D33*H33,2)</f>
        <v>0</v>
      </c>
      <c r="N33" s="44">
        <f>ROUND(D33*I33,2)</f>
        <v>0</v>
      </c>
      <c r="O33" s="46">
        <f>L33+M33+N33</f>
        <v>0</v>
      </c>
    </row>
    <row r="34" spans="1:15" ht="15" customHeight="1" x14ac:dyDescent="0.25">
      <c r="A34" s="51"/>
      <c r="B34" s="52" t="s">
        <v>43</v>
      </c>
      <c r="C34" s="52"/>
      <c r="D34" s="52"/>
      <c r="E34" s="52"/>
      <c r="F34" s="52"/>
      <c r="G34" s="44"/>
      <c r="H34" s="52"/>
      <c r="I34" s="52"/>
      <c r="J34" s="54"/>
      <c r="K34" s="52"/>
      <c r="L34" s="52"/>
      <c r="M34" s="52"/>
      <c r="N34" s="52"/>
      <c r="O34" s="53"/>
    </row>
    <row r="35" spans="1:15" ht="28.5" customHeight="1" x14ac:dyDescent="0.25">
      <c r="A35" s="42">
        <v>4</v>
      </c>
      <c r="B35" s="43" t="s">
        <v>44</v>
      </c>
      <c r="C35" s="44" t="s">
        <v>45</v>
      </c>
      <c r="D35" s="44">
        <v>4</v>
      </c>
      <c r="E35" s="44"/>
      <c r="F35" s="44"/>
      <c r="G35" s="44"/>
      <c r="H35" s="44"/>
      <c r="I35" s="44"/>
      <c r="J35" s="45">
        <f t="shared" ref="J35:J39" si="6">G35+H35+I35</f>
        <v>0</v>
      </c>
      <c r="K35" s="44">
        <f t="shared" ref="K35:K39" si="7">ROUND(D35*E35,2)</f>
        <v>0</v>
      </c>
      <c r="L35" s="44">
        <f t="shared" ref="L35:L39" si="8">ROUND(D35*G35,2)</f>
        <v>0</v>
      </c>
      <c r="M35" s="44">
        <f t="shared" ref="M35:M39" si="9">ROUND(D35*H35,2)</f>
        <v>0</v>
      </c>
      <c r="N35" s="44">
        <f t="shared" ref="N35:N39" si="10">ROUND(D35*I35,2)</f>
        <v>0</v>
      </c>
      <c r="O35" s="46">
        <f t="shared" ref="O35:O39" si="11">L35+M35+N35</f>
        <v>0</v>
      </c>
    </row>
    <row r="36" spans="1:15" x14ac:dyDescent="0.25">
      <c r="A36" s="42">
        <v>5</v>
      </c>
      <c r="B36" s="44" t="s">
        <v>46</v>
      </c>
      <c r="C36" s="44" t="s">
        <v>47</v>
      </c>
      <c r="D36" s="44">
        <v>15</v>
      </c>
      <c r="E36" s="44"/>
      <c r="F36" s="44"/>
      <c r="G36" s="44"/>
      <c r="H36" s="44"/>
      <c r="I36" s="44"/>
      <c r="J36" s="45">
        <f t="shared" si="6"/>
        <v>0</v>
      </c>
      <c r="K36" s="44">
        <f t="shared" si="7"/>
        <v>0</v>
      </c>
      <c r="L36" s="44">
        <f t="shared" si="8"/>
        <v>0</v>
      </c>
      <c r="M36" s="44">
        <f t="shared" si="9"/>
        <v>0</v>
      </c>
      <c r="N36" s="44">
        <f t="shared" si="10"/>
        <v>0</v>
      </c>
      <c r="O36" s="46">
        <f t="shared" si="11"/>
        <v>0</v>
      </c>
    </row>
    <row r="37" spans="1:15" x14ac:dyDescent="0.25">
      <c r="A37" s="42">
        <v>5</v>
      </c>
      <c r="B37" s="44" t="s">
        <v>60</v>
      </c>
      <c r="C37" s="44" t="s">
        <v>47</v>
      </c>
      <c r="D37" s="44">
        <v>10</v>
      </c>
      <c r="E37" s="44"/>
      <c r="F37" s="44"/>
      <c r="G37" s="44"/>
      <c r="H37" s="44"/>
      <c r="I37" s="44"/>
      <c r="J37" s="45">
        <f t="shared" si="6"/>
        <v>0</v>
      </c>
      <c r="K37" s="44">
        <f t="shared" si="7"/>
        <v>0</v>
      </c>
      <c r="L37" s="44">
        <f t="shared" si="8"/>
        <v>0</v>
      </c>
      <c r="M37" s="44">
        <f t="shared" si="9"/>
        <v>0</v>
      </c>
      <c r="N37" s="44">
        <f t="shared" si="10"/>
        <v>0</v>
      </c>
      <c r="O37" s="46">
        <f t="shared" si="11"/>
        <v>0</v>
      </c>
    </row>
    <row r="38" spans="1:15" x14ac:dyDescent="0.25">
      <c r="A38" s="42">
        <v>6</v>
      </c>
      <c r="B38" s="44" t="s">
        <v>48</v>
      </c>
      <c r="C38" s="44" t="s">
        <v>47</v>
      </c>
      <c r="D38" s="44">
        <v>4.5</v>
      </c>
      <c r="E38" s="44"/>
      <c r="F38" s="44"/>
      <c r="G38" s="44"/>
      <c r="H38" s="44"/>
      <c r="I38" s="44"/>
      <c r="J38" s="45">
        <f t="shared" si="6"/>
        <v>0</v>
      </c>
      <c r="K38" s="44">
        <f t="shared" si="7"/>
        <v>0</v>
      </c>
      <c r="L38" s="44">
        <f t="shared" si="8"/>
        <v>0</v>
      </c>
      <c r="M38" s="44">
        <f t="shared" si="9"/>
        <v>0</v>
      </c>
      <c r="N38" s="44">
        <f t="shared" si="10"/>
        <v>0</v>
      </c>
      <c r="O38" s="46">
        <f t="shared" si="11"/>
        <v>0</v>
      </c>
    </row>
    <row r="39" spans="1:15" x14ac:dyDescent="0.25">
      <c r="A39" s="42">
        <v>7</v>
      </c>
      <c r="B39" s="44" t="s">
        <v>49</v>
      </c>
      <c r="C39" s="44" t="s">
        <v>40</v>
      </c>
      <c r="D39" s="44">
        <v>10</v>
      </c>
      <c r="E39" s="44"/>
      <c r="F39" s="44"/>
      <c r="G39" s="44"/>
      <c r="H39" s="44"/>
      <c r="I39" s="44"/>
      <c r="J39" s="45">
        <f t="shared" si="6"/>
        <v>0</v>
      </c>
      <c r="K39" s="44">
        <f t="shared" si="7"/>
        <v>0</v>
      </c>
      <c r="L39" s="44">
        <f t="shared" si="8"/>
        <v>0</v>
      </c>
      <c r="M39" s="44">
        <f t="shared" si="9"/>
        <v>0</v>
      </c>
      <c r="N39" s="44">
        <f t="shared" si="10"/>
        <v>0</v>
      </c>
      <c r="O39" s="46">
        <f t="shared" si="11"/>
        <v>0</v>
      </c>
    </row>
    <row r="40" spans="1:15" ht="15" customHeight="1" x14ac:dyDescent="0.25">
      <c r="A40" s="51"/>
      <c r="B40" s="52" t="s">
        <v>50</v>
      </c>
      <c r="C40" s="52"/>
      <c r="D40" s="52"/>
      <c r="E40" s="52"/>
      <c r="F40" s="52"/>
      <c r="G40" s="44"/>
      <c r="H40" s="52"/>
      <c r="I40" s="52"/>
      <c r="J40" s="54"/>
      <c r="K40" s="52"/>
      <c r="L40" s="52"/>
      <c r="M40" s="52"/>
      <c r="N40" s="52"/>
      <c r="O40" s="53"/>
    </row>
    <row r="41" spans="1:15" ht="30.75" customHeight="1" x14ac:dyDescent="0.25">
      <c r="A41" s="42">
        <v>8</v>
      </c>
      <c r="B41" s="43" t="s">
        <v>51</v>
      </c>
      <c r="C41" s="44" t="s">
        <v>52</v>
      </c>
      <c r="D41" s="44">
        <v>1</v>
      </c>
      <c r="E41" s="44"/>
      <c r="F41" s="44"/>
      <c r="G41" s="44"/>
      <c r="H41" s="44"/>
      <c r="I41" s="44"/>
      <c r="J41" s="45">
        <f>G41+H41+I41</f>
        <v>0</v>
      </c>
      <c r="K41" s="44">
        <f>ROUND(D41*E41,2)</f>
        <v>0</v>
      </c>
      <c r="L41" s="44">
        <f>ROUND(D41*G41,2)</f>
        <v>0</v>
      </c>
      <c r="M41" s="44">
        <f>ROUND(D41*H41,2)</f>
        <v>0</v>
      </c>
      <c r="N41" s="44">
        <f>ROUND(D41*I41,2)</f>
        <v>0</v>
      </c>
      <c r="O41" s="46">
        <f>L41+M41+N41</f>
        <v>0</v>
      </c>
    </row>
    <row r="42" spans="1:15" ht="28.5" customHeight="1" x14ac:dyDescent="0.25">
      <c r="A42" s="42">
        <v>9</v>
      </c>
      <c r="B42" s="43" t="s">
        <v>53</v>
      </c>
      <c r="C42" s="44" t="s">
        <v>52</v>
      </c>
      <c r="D42" s="44">
        <v>1</v>
      </c>
      <c r="E42" s="44"/>
      <c r="F42" s="44"/>
      <c r="G42" s="44"/>
      <c r="H42" s="44"/>
      <c r="I42" s="44"/>
      <c r="J42" s="45">
        <f>G42+H42+I42</f>
        <v>0</v>
      </c>
      <c r="K42" s="44">
        <f>ROUND(D42*E42,2)</f>
        <v>0</v>
      </c>
      <c r="L42" s="44">
        <f>ROUND(D42*G42,2)</f>
        <v>0</v>
      </c>
      <c r="M42" s="44">
        <f>ROUND(D42*H42,2)</f>
        <v>0</v>
      </c>
      <c r="N42" s="44">
        <f>ROUND(D42*I42,2)</f>
        <v>0</v>
      </c>
      <c r="O42" s="46">
        <f>L42+M42+N42</f>
        <v>0</v>
      </c>
    </row>
    <row r="43" spans="1:15" ht="15" customHeight="1" x14ac:dyDescent="0.25">
      <c r="A43" s="51"/>
      <c r="B43" s="52" t="s">
        <v>54</v>
      </c>
      <c r="C43" s="52"/>
      <c r="D43" s="52"/>
      <c r="E43" s="52"/>
      <c r="F43" s="52"/>
      <c r="G43" s="44"/>
      <c r="H43" s="52"/>
      <c r="I43" s="44"/>
      <c r="J43" s="54"/>
      <c r="K43" s="52"/>
      <c r="L43" s="52"/>
      <c r="M43" s="52"/>
      <c r="N43" s="52"/>
      <c r="O43" s="53"/>
    </row>
    <row r="44" spans="1:15" x14ac:dyDescent="0.25">
      <c r="A44" s="42">
        <v>10</v>
      </c>
      <c r="B44" s="44" t="s">
        <v>55</v>
      </c>
      <c r="C44" s="44" t="s">
        <v>52</v>
      </c>
      <c r="D44" s="44">
        <v>1</v>
      </c>
      <c r="E44" s="44"/>
      <c r="F44" s="44"/>
      <c r="G44" s="44"/>
      <c r="H44" s="44"/>
      <c r="I44" s="44"/>
      <c r="J44" s="45">
        <f>G44+H44+I44</f>
        <v>0</v>
      </c>
      <c r="K44" s="44">
        <f>ROUND(D44*E44,2)</f>
        <v>0</v>
      </c>
      <c r="L44" s="44">
        <f>ROUND(D44*G44,2)</f>
        <v>0</v>
      </c>
      <c r="M44" s="44">
        <f>ROUND(D44*H44,2)</f>
        <v>0</v>
      </c>
      <c r="N44" s="44">
        <f>ROUND(D44*I44,2)</f>
        <v>0</v>
      </c>
      <c r="O44" s="46">
        <f>L44+M44+N44</f>
        <v>0</v>
      </c>
    </row>
    <row r="45" spans="1:15" x14ac:dyDescent="0.25">
      <c r="A45" s="42">
        <v>11</v>
      </c>
      <c r="B45" s="44" t="s">
        <v>61</v>
      </c>
      <c r="C45" s="44" t="s">
        <v>52</v>
      </c>
      <c r="D45" s="44">
        <v>1</v>
      </c>
      <c r="E45" s="44"/>
      <c r="F45" s="44"/>
      <c r="G45" s="44"/>
      <c r="H45" s="44"/>
      <c r="I45" s="44"/>
      <c r="J45" s="45">
        <f>G45+H45+I45</f>
        <v>0</v>
      </c>
      <c r="K45" s="44">
        <f>ROUND(D45*E45,2)</f>
        <v>0</v>
      </c>
      <c r="L45" s="44">
        <f>ROUND(D45*G45,2)</f>
        <v>0</v>
      </c>
      <c r="M45" s="44">
        <f>ROUND(D45*H45,2)</f>
        <v>0</v>
      </c>
      <c r="N45" s="44">
        <f>ROUND(D45*I45,2)</f>
        <v>0</v>
      </c>
      <c r="O45" s="46">
        <f>L45+M45+N45</f>
        <v>0</v>
      </c>
    </row>
    <row r="46" spans="1:15" ht="15" customHeight="1" x14ac:dyDescent="0.25">
      <c r="A46" s="58" t="s">
        <v>62</v>
      </c>
      <c r="B46" s="58"/>
      <c r="C46" s="58"/>
      <c r="D46" s="58"/>
      <c r="E46" s="58"/>
      <c r="F46" s="58"/>
      <c r="G46" s="58"/>
      <c r="H46" s="58"/>
      <c r="I46" s="58"/>
      <c r="J46" s="58"/>
      <c r="K46" s="47">
        <f>ROUND(SUM(K10:K45),2)</f>
        <v>0</v>
      </c>
      <c r="L46" s="47">
        <f>ROUND(SUM(L10:L45),2)</f>
        <v>0</v>
      </c>
      <c r="M46" s="47">
        <f>ROUND(SUM(M10:M45),2)</f>
        <v>0</v>
      </c>
      <c r="N46" s="47">
        <f>ROUND(SUM(N10:N45),2)</f>
        <v>0</v>
      </c>
      <c r="O46" s="47">
        <f>ROUND(SUM(O10:O45),2)</f>
        <v>0</v>
      </c>
    </row>
    <row r="47" spans="1:15" ht="15.75" customHeight="1" x14ac:dyDescent="0.25">
      <c r="A47" s="59" t="s">
        <v>63</v>
      </c>
      <c r="B47" s="59"/>
      <c r="C47" s="59"/>
      <c r="D47" s="59"/>
      <c r="E47" s="59"/>
      <c r="F47" s="59"/>
      <c r="G47" s="59"/>
      <c r="H47" s="59"/>
      <c r="I47" s="59"/>
      <c r="J47" s="59"/>
      <c r="K47" s="48"/>
      <c r="L47" s="48"/>
      <c r="M47" s="48"/>
      <c r="N47" s="48"/>
      <c r="O47" s="49">
        <f>O46</f>
        <v>0</v>
      </c>
    </row>
  </sheetData>
  <mergeCells count="3">
    <mergeCell ref="A1:O1"/>
    <mergeCell ref="A46:J46"/>
    <mergeCell ref="A47:J47"/>
  </mergeCells>
  <pageMargins left="0.25" right="0.25" top="0.75" bottom="0.75" header="0.3" footer="0.3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="40" zoomScaleNormal="40" workbookViewId="0">
      <selection activeCell="S91" sqref="S91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FECA-5B15-42AB-A190-CB6AABC3D6AA}">
  <dimension ref="A1"/>
  <sheetViews>
    <sheetView topLeftCell="A28" zoomScale="130" zoomScaleNormal="130" workbookViewId="0">
      <selection activeCell="S91" sqref="S91"/>
    </sheetView>
  </sheetViews>
  <sheetFormatPr defaultRowHeight="14.4" x14ac:dyDescent="0.3"/>
  <sheetData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6</vt:i4>
      </vt:variant>
    </vt:vector>
  </HeadingPairs>
  <TitlesOfParts>
    <vt:vector size="6" baseType="lpstr">
      <vt:lpstr>Buvniecibas koptame</vt:lpstr>
      <vt:lpstr>Kopsavilkums</vt:lpstr>
      <vt:lpstr>Projekts</vt:lpstr>
      <vt:lpstr>Lokālā tāme</vt:lpstr>
      <vt:lpstr>Plāni</vt:lpstr>
      <vt:lpstr>Plani+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Zane Indersone</cp:lastModifiedBy>
  <cp:revision>0</cp:revision>
  <cp:lastPrinted>2026-06-30T06:11:11Z</cp:lastPrinted>
  <dcterms:created xsi:type="dcterms:W3CDTF">2026-06-04T12:26:17Z</dcterms:created>
  <dcterms:modified xsi:type="dcterms:W3CDTF">2026-07-20T12:24:16Z</dcterms:modified>
  <dc:language>en-US</dc:language>
</cp:coreProperties>
</file>